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ctor\Desktop\CAT Y PRESU 2024\"/>
    </mc:Choice>
  </mc:AlternateContent>
  <xr:revisionPtr revIDLastSave="0" documentId="13_ncr:1_{62D50D0D-85D1-48A0-9C5D-EA5296FF2439}" xr6:coauthVersionLast="47" xr6:coauthVersionMax="47" xr10:uidLastSave="{00000000-0000-0000-0000-000000000000}"/>
  <bookViews>
    <workbookView xWindow="-120" yWindow="-120" windowWidth="29040" windowHeight="15840" tabRatio="832" xr2:uid="{32D9FDBE-2762-4E2D-A003-9B0B58493A43}"/>
  </bookViews>
  <sheets>
    <sheet name="DESCUENTOS" sheetId="14" r:id="rId1"/>
    <sheet name="FENIX" sheetId="2" r:id="rId2"/>
    <sheet name="M.A.E" sheetId="3" r:id="rId3"/>
    <sheet name="MAT 19mm" sheetId="4" state="hidden" r:id="rId4"/>
    <sheet name="PET 19mm" sheetId="5" r:id="rId5"/>
    <sheet name="PET 19mm COLOR" sheetId="16" r:id="rId6"/>
    <sheet name="LAMIPLUS" sheetId="6" r:id="rId7"/>
    <sheet name="AR +" sheetId="8" r:id="rId8"/>
    <sheet name="ECOLUX" sheetId="9" r:id="rId9"/>
    <sheet name="ECO-ELEGANCE" sheetId="10" r:id="rId10"/>
    <sheet name="LUXE" sheetId="11" r:id="rId11"/>
    <sheet name="LUXURY" sheetId="12" r:id="rId12"/>
    <sheet name="JOTA PET" sheetId="13" r:id="rId13"/>
    <sheet name="JOTA PET EXPRESS" sheetId="15" r:id="rId14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78" i="16" l="1"/>
  <c r="K177" i="16"/>
  <c r="J177" i="16"/>
  <c r="K176" i="16"/>
  <c r="J176" i="16"/>
  <c r="J172" i="16"/>
  <c r="K171" i="16"/>
  <c r="J171" i="16"/>
  <c r="J165" i="16"/>
  <c r="K164" i="16"/>
  <c r="J164" i="16"/>
  <c r="J159" i="16"/>
  <c r="K155" i="16"/>
  <c r="J152" i="16"/>
  <c r="K149" i="16"/>
  <c r="K143" i="16"/>
  <c r="K142" i="16"/>
  <c r="J142" i="16"/>
  <c r="K141" i="16"/>
  <c r="J141" i="16"/>
  <c r="K140" i="16"/>
  <c r="J140" i="16"/>
  <c r="K137" i="16"/>
  <c r="K136" i="16"/>
  <c r="J136" i="16"/>
  <c r="K135" i="16"/>
  <c r="J135" i="16"/>
  <c r="K131" i="16"/>
  <c r="K130" i="16"/>
  <c r="J130" i="16"/>
  <c r="K129" i="16"/>
  <c r="J129" i="16"/>
  <c r="K128" i="16"/>
  <c r="J128" i="16"/>
  <c r="K125" i="16"/>
  <c r="K124" i="16"/>
  <c r="J124" i="16"/>
  <c r="K123" i="16"/>
  <c r="J123" i="16"/>
  <c r="K118" i="16"/>
  <c r="J118" i="16"/>
  <c r="K117" i="16"/>
  <c r="J117" i="16"/>
  <c r="K116" i="16"/>
  <c r="J116" i="16"/>
  <c r="K112" i="16"/>
  <c r="J112" i="16"/>
  <c r="K111" i="16"/>
  <c r="J111" i="16"/>
  <c r="J106" i="16"/>
  <c r="K105" i="16"/>
  <c r="J105" i="16"/>
  <c r="K104" i="16"/>
  <c r="J104" i="16"/>
  <c r="J100" i="16"/>
  <c r="K99" i="16"/>
  <c r="J99" i="16"/>
  <c r="K97" i="16"/>
  <c r="K96" i="16"/>
  <c r="J93" i="16"/>
  <c r="K92" i="16"/>
  <c r="J92" i="16"/>
  <c r="K91" i="16"/>
  <c r="K90" i="16"/>
  <c r="J87" i="16"/>
  <c r="K84" i="16"/>
  <c r="K83" i="16"/>
  <c r="J80" i="16"/>
  <c r="K78" i="16"/>
  <c r="K77" i="16"/>
  <c r="K71" i="16"/>
  <c r="K70" i="16"/>
  <c r="J70" i="16"/>
  <c r="K69" i="16"/>
  <c r="J69" i="16"/>
  <c r="K68" i="16"/>
  <c r="J68" i="16"/>
  <c r="K65" i="16"/>
  <c r="K64" i="16"/>
  <c r="J64" i="16"/>
  <c r="K63" i="16"/>
  <c r="J63" i="16"/>
  <c r="K59" i="16"/>
  <c r="K58" i="16"/>
  <c r="J58" i="16"/>
  <c r="K57" i="16"/>
  <c r="J57" i="16"/>
  <c r="K56" i="16"/>
  <c r="J56" i="16"/>
  <c r="K53" i="16"/>
  <c r="K52" i="16"/>
  <c r="J52" i="16"/>
  <c r="K51" i="16"/>
  <c r="J51" i="16"/>
  <c r="K46" i="16"/>
  <c r="J46" i="16"/>
  <c r="K45" i="16"/>
  <c r="J45" i="16"/>
  <c r="K44" i="16"/>
  <c r="J44" i="16"/>
  <c r="K40" i="16"/>
  <c r="J40" i="16"/>
  <c r="K39" i="16"/>
  <c r="J39" i="16"/>
  <c r="K37" i="16"/>
  <c r="J34" i="16"/>
  <c r="K33" i="16"/>
  <c r="J33" i="16"/>
  <c r="K32" i="16"/>
  <c r="J32" i="16"/>
  <c r="K31" i="16"/>
  <c r="J28" i="16"/>
  <c r="K27" i="16"/>
  <c r="J27" i="16"/>
  <c r="K25" i="16"/>
  <c r="K24" i="16"/>
  <c r="J21" i="16"/>
  <c r="K20" i="16"/>
  <c r="J20" i="16"/>
  <c r="K19" i="16"/>
  <c r="K18" i="16"/>
  <c r="J15" i="16"/>
  <c r="K12" i="16"/>
  <c r="K11" i="16"/>
  <c r="J8" i="16"/>
  <c r="K6" i="16"/>
  <c r="K5" i="16"/>
  <c r="K256" i="16"/>
  <c r="K245" i="16"/>
  <c r="K234" i="16"/>
  <c r="E208" i="16"/>
  <c r="E207" i="16"/>
  <c r="E206" i="16"/>
  <c r="E205" i="16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E192" i="16"/>
  <c r="E191" i="16"/>
  <c r="E190" i="16"/>
  <c r="E189" i="16"/>
  <c r="I186" i="16"/>
  <c r="H186" i="16"/>
  <c r="G186" i="16"/>
  <c r="F186" i="16"/>
  <c r="E186" i="16"/>
  <c r="D186" i="16"/>
  <c r="K181" i="16"/>
  <c r="J181" i="16"/>
  <c r="K180" i="16"/>
  <c r="J180" i="16"/>
  <c r="K179" i="16"/>
  <c r="J179" i="16"/>
  <c r="K178" i="16"/>
  <c r="K175" i="16"/>
  <c r="J175" i="16"/>
  <c r="K174" i="16"/>
  <c r="J174" i="16"/>
  <c r="K173" i="16"/>
  <c r="J173" i="16"/>
  <c r="K172" i="16"/>
  <c r="K169" i="16"/>
  <c r="J169" i="16"/>
  <c r="K168" i="16"/>
  <c r="J168" i="16"/>
  <c r="K167" i="16"/>
  <c r="J167" i="16"/>
  <c r="K166" i="16"/>
  <c r="J166" i="16"/>
  <c r="K165" i="16"/>
  <c r="K163" i="16"/>
  <c r="J163" i="16"/>
  <c r="K162" i="16"/>
  <c r="J162" i="16"/>
  <c r="K161" i="16"/>
  <c r="J161" i="16"/>
  <c r="K160" i="16"/>
  <c r="J160" i="16"/>
  <c r="K159" i="16"/>
  <c r="K157" i="16"/>
  <c r="J157" i="16"/>
  <c r="K156" i="16"/>
  <c r="J156" i="16"/>
  <c r="J155" i="16"/>
  <c r="K154" i="16"/>
  <c r="J154" i="16"/>
  <c r="K153" i="16"/>
  <c r="J153" i="16"/>
  <c r="K152" i="16"/>
  <c r="K151" i="16"/>
  <c r="J151" i="16"/>
  <c r="K150" i="16"/>
  <c r="J150" i="16"/>
  <c r="J149" i="16"/>
  <c r="K148" i="16"/>
  <c r="J148" i="16"/>
  <c r="K147" i="16"/>
  <c r="J147" i="16"/>
  <c r="K145" i="16"/>
  <c r="J145" i="16"/>
  <c r="K144" i="16"/>
  <c r="J144" i="16"/>
  <c r="J143" i="16"/>
  <c r="K139" i="16"/>
  <c r="J139" i="16"/>
  <c r="K138" i="16"/>
  <c r="J138" i="16"/>
  <c r="J137" i="16"/>
  <c r="K133" i="16"/>
  <c r="J133" i="16"/>
  <c r="K132" i="16"/>
  <c r="J132" i="16"/>
  <c r="J131" i="16"/>
  <c r="K127" i="16"/>
  <c r="J127" i="16"/>
  <c r="K126" i="16"/>
  <c r="J126" i="16"/>
  <c r="J125" i="16"/>
  <c r="K121" i="16"/>
  <c r="J121" i="16"/>
  <c r="K120" i="16"/>
  <c r="J120" i="16"/>
  <c r="K119" i="16"/>
  <c r="J119" i="16"/>
  <c r="K115" i="16"/>
  <c r="J115" i="16"/>
  <c r="K114" i="16"/>
  <c r="J114" i="16"/>
  <c r="K113" i="16"/>
  <c r="J113" i="16"/>
  <c r="K109" i="16"/>
  <c r="J109" i="16"/>
  <c r="K108" i="16"/>
  <c r="J108" i="16"/>
  <c r="K107" i="16"/>
  <c r="J107" i="16"/>
  <c r="K106" i="16"/>
  <c r="K103" i="16"/>
  <c r="J103" i="16"/>
  <c r="K102" i="16"/>
  <c r="J102" i="16"/>
  <c r="K101" i="16"/>
  <c r="J101" i="16"/>
  <c r="K100" i="16"/>
  <c r="J97" i="16"/>
  <c r="J96" i="16"/>
  <c r="K95" i="16"/>
  <c r="J95" i="16"/>
  <c r="K94" i="16"/>
  <c r="J94" i="16"/>
  <c r="K93" i="16"/>
  <c r="J91" i="16"/>
  <c r="J90" i="16"/>
  <c r="K89" i="16"/>
  <c r="J89" i="16"/>
  <c r="K88" i="16"/>
  <c r="J88" i="16"/>
  <c r="K87" i="16"/>
  <c r="K85" i="16"/>
  <c r="J85" i="16"/>
  <c r="J84" i="16"/>
  <c r="J83" i="16"/>
  <c r="K82" i="16"/>
  <c r="J82" i="16"/>
  <c r="K81" i="16"/>
  <c r="J81" i="16"/>
  <c r="K80" i="16"/>
  <c r="K79" i="16"/>
  <c r="J79" i="16"/>
  <c r="J78" i="16"/>
  <c r="J77" i="16"/>
  <c r="K76" i="16"/>
  <c r="J76" i="16"/>
  <c r="K75" i="16"/>
  <c r="J75" i="16"/>
  <c r="K73" i="16"/>
  <c r="J73" i="16"/>
  <c r="K72" i="16"/>
  <c r="J72" i="16"/>
  <c r="J71" i="16"/>
  <c r="K67" i="16"/>
  <c r="J67" i="16"/>
  <c r="K66" i="16"/>
  <c r="J66" i="16"/>
  <c r="J65" i="16"/>
  <c r="K61" i="16"/>
  <c r="J61" i="16"/>
  <c r="K60" i="16"/>
  <c r="J60" i="16"/>
  <c r="J59" i="16"/>
  <c r="K55" i="16"/>
  <c r="J55" i="16"/>
  <c r="K54" i="16"/>
  <c r="J54" i="16"/>
  <c r="J53" i="16"/>
  <c r="K49" i="16"/>
  <c r="J49" i="16"/>
  <c r="K48" i="16"/>
  <c r="J48" i="16"/>
  <c r="K47" i="16"/>
  <c r="J47" i="16"/>
  <c r="K43" i="16"/>
  <c r="J43" i="16"/>
  <c r="K42" i="16"/>
  <c r="J42" i="16"/>
  <c r="K41" i="16"/>
  <c r="J41" i="16"/>
  <c r="J37" i="16"/>
  <c r="K36" i="16"/>
  <c r="J36" i="16"/>
  <c r="K35" i="16"/>
  <c r="J35" i="16"/>
  <c r="K34" i="16"/>
  <c r="J31" i="16"/>
  <c r="K30" i="16"/>
  <c r="J30" i="16"/>
  <c r="K29" i="16"/>
  <c r="J29" i="16"/>
  <c r="K28" i="16"/>
  <c r="J25" i="16"/>
  <c r="J24" i="16"/>
  <c r="K23" i="16"/>
  <c r="J23" i="16"/>
  <c r="K22" i="16"/>
  <c r="J22" i="16"/>
  <c r="K21" i="16"/>
  <c r="J19" i="16"/>
  <c r="J18" i="16"/>
  <c r="K17" i="16"/>
  <c r="J17" i="16"/>
  <c r="K16" i="16"/>
  <c r="J16" i="16"/>
  <c r="K15" i="16"/>
  <c r="K13" i="16"/>
  <c r="J13" i="16"/>
  <c r="J12" i="16"/>
  <c r="J11" i="16"/>
  <c r="K10" i="16"/>
  <c r="J10" i="16"/>
  <c r="K9" i="16"/>
  <c r="J9" i="16"/>
  <c r="K8" i="16"/>
  <c r="K7" i="16"/>
  <c r="J7" i="16"/>
  <c r="J6" i="16"/>
  <c r="J5" i="16"/>
  <c r="K4" i="16"/>
  <c r="J4" i="16"/>
  <c r="K3" i="16"/>
  <c r="J3" i="16"/>
  <c r="J3" i="13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189" i="12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189" i="11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189" i="10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189" i="9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189" i="8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189" i="6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189" i="5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189" i="4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189" i="3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189" i="2"/>
  <c r="K199" i="15"/>
  <c r="K188" i="15"/>
  <c r="K177" i="15"/>
  <c r="E154" i="15"/>
  <c r="D154" i="15"/>
  <c r="K255" i="12"/>
  <c r="K244" i="12"/>
  <c r="K233" i="12"/>
  <c r="I186" i="12"/>
  <c r="H186" i="12"/>
  <c r="G186" i="12"/>
  <c r="F186" i="12"/>
  <c r="E186" i="12"/>
  <c r="D186" i="12"/>
  <c r="K256" i="11"/>
  <c r="K245" i="11"/>
  <c r="K234" i="11"/>
  <c r="I186" i="11"/>
  <c r="H186" i="11"/>
  <c r="G186" i="11"/>
  <c r="F186" i="11"/>
  <c r="E186" i="11"/>
  <c r="D186" i="11"/>
  <c r="K254" i="10"/>
  <c r="K243" i="10"/>
  <c r="K232" i="10"/>
  <c r="I186" i="10"/>
  <c r="H186" i="10"/>
  <c r="G186" i="10"/>
  <c r="F186" i="10"/>
  <c r="E186" i="10"/>
  <c r="D186" i="10"/>
  <c r="K256" i="9"/>
  <c r="K245" i="9"/>
  <c r="K234" i="9"/>
  <c r="I186" i="9"/>
  <c r="H186" i="9"/>
  <c r="G186" i="9"/>
  <c r="F186" i="9"/>
  <c r="E186" i="9"/>
  <c r="D186" i="9"/>
  <c r="K256" i="8"/>
  <c r="K245" i="8"/>
  <c r="K234" i="8"/>
  <c r="I186" i="8"/>
  <c r="H186" i="8"/>
  <c r="G186" i="8"/>
  <c r="F186" i="8"/>
  <c r="E186" i="8"/>
  <c r="D186" i="8"/>
  <c r="K256" i="6"/>
  <c r="K245" i="6"/>
  <c r="K234" i="6"/>
  <c r="I186" i="6"/>
  <c r="H186" i="6"/>
  <c r="G186" i="6"/>
  <c r="F186" i="6"/>
  <c r="E186" i="6"/>
  <c r="D186" i="6"/>
  <c r="K256" i="5"/>
  <c r="K245" i="5"/>
  <c r="K234" i="5"/>
  <c r="I186" i="5"/>
  <c r="H186" i="5"/>
  <c r="G186" i="5"/>
  <c r="F186" i="5"/>
  <c r="E186" i="5"/>
  <c r="D186" i="5"/>
  <c r="E210" i="16" l="1"/>
  <c r="D184" i="16"/>
  <c r="E184" i="16"/>
  <c r="K256" i="4"/>
  <c r="K245" i="4"/>
  <c r="K234" i="4"/>
  <c r="I186" i="4"/>
  <c r="H186" i="4"/>
  <c r="G186" i="4"/>
  <c r="F186" i="4"/>
  <c r="E186" i="4"/>
  <c r="D186" i="4"/>
  <c r="K256" i="3"/>
  <c r="K245" i="3"/>
  <c r="K234" i="3"/>
  <c r="I186" i="3"/>
  <c r="H186" i="3"/>
  <c r="G186" i="3"/>
  <c r="F186" i="3"/>
  <c r="E186" i="3"/>
  <c r="D186" i="3"/>
  <c r="K256" i="2"/>
  <c r="K245" i="2"/>
  <c r="K201" i="13"/>
  <c r="K190" i="13"/>
  <c r="K234" i="2"/>
  <c r="F154" i="13"/>
  <c r="G154" i="13"/>
  <c r="H154" i="13"/>
  <c r="I154" i="13"/>
  <c r="E154" i="13"/>
  <c r="D154" i="13"/>
  <c r="O4" i="13"/>
  <c r="O5" i="13"/>
  <c r="O6" i="13"/>
  <c r="O7" i="13"/>
  <c r="O8" i="13"/>
  <c r="O9" i="13"/>
  <c r="O10" i="13"/>
  <c r="O11" i="13"/>
  <c r="O12" i="13"/>
  <c r="O13" i="13"/>
  <c r="O15" i="13"/>
  <c r="O16" i="13"/>
  <c r="O17" i="13"/>
  <c r="O18" i="13"/>
  <c r="O19" i="13"/>
  <c r="O20" i="13"/>
  <c r="O21" i="13"/>
  <c r="O22" i="13"/>
  <c r="O23" i="13"/>
  <c r="O24" i="13"/>
  <c r="O25" i="13"/>
  <c r="O27" i="13"/>
  <c r="O28" i="13"/>
  <c r="O29" i="13"/>
  <c r="O30" i="13"/>
  <c r="O31" i="13"/>
  <c r="O32" i="13"/>
  <c r="O33" i="13"/>
  <c r="O34" i="13"/>
  <c r="O35" i="13"/>
  <c r="O36" i="13"/>
  <c r="O37" i="13"/>
  <c r="O39" i="13"/>
  <c r="O40" i="13"/>
  <c r="O41" i="13"/>
  <c r="O42" i="13"/>
  <c r="O43" i="13"/>
  <c r="O44" i="13"/>
  <c r="O45" i="13"/>
  <c r="O46" i="13"/>
  <c r="O47" i="13"/>
  <c r="O49" i="13"/>
  <c r="O50" i="13"/>
  <c r="O51" i="13"/>
  <c r="O52" i="13"/>
  <c r="O53" i="13"/>
  <c r="O54" i="13"/>
  <c r="O55" i="13"/>
  <c r="O56" i="13"/>
  <c r="O57" i="13"/>
  <c r="O59" i="13"/>
  <c r="O60" i="13"/>
  <c r="O61" i="13"/>
  <c r="O62" i="13"/>
  <c r="O63" i="13"/>
  <c r="O64" i="13"/>
  <c r="O65" i="13"/>
  <c r="O66" i="13"/>
  <c r="O67" i="13"/>
  <c r="O69" i="13"/>
  <c r="O70" i="13"/>
  <c r="O71" i="13"/>
  <c r="O72" i="13"/>
  <c r="O73" i="13"/>
  <c r="O74" i="13"/>
  <c r="O75" i="13"/>
  <c r="O76" i="13"/>
  <c r="O77" i="13"/>
  <c r="O79" i="13"/>
  <c r="O80" i="13"/>
  <c r="O81" i="13"/>
  <c r="O82" i="13"/>
  <c r="O83" i="13"/>
  <c r="O84" i="13"/>
  <c r="O86" i="13"/>
  <c r="O87" i="13"/>
  <c r="O88" i="13"/>
  <c r="O89" i="13"/>
  <c r="O90" i="13"/>
  <c r="O91" i="13"/>
  <c r="O93" i="13"/>
  <c r="O94" i="13"/>
  <c r="O95" i="13"/>
  <c r="O96" i="13"/>
  <c r="O97" i="13"/>
  <c r="O98" i="13"/>
  <c r="O100" i="13"/>
  <c r="O101" i="13"/>
  <c r="O102" i="13"/>
  <c r="O103" i="13"/>
  <c r="O104" i="13"/>
  <c r="O105" i="13"/>
  <c r="O107" i="13"/>
  <c r="O108" i="13"/>
  <c r="O109" i="13"/>
  <c r="O110" i="13"/>
  <c r="O111" i="13"/>
  <c r="O112" i="13"/>
  <c r="O114" i="13"/>
  <c r="O115" i="13"/>
  <c r="O116" i="13"/>
  <c r="O117" i="13"/>
  <c r="O118" i="13"/>
  <c r="O119" i="13"/>
  <c r="O121" i="13"/>
  <c r="O122" i="13"/>
  <c r="O123" i="13"/>
  <c r="O124" i="13"/>
  <c r="O125" i="13"/>
  <c r="O126" i="13"/>
  <c r="O128" i="13"/>
  <c r="O129" i="13"/>
  <c r="O130" i="13"/>
  <c r="O131" i="13"/>
  <c r="O132" i="13"/>
  <c r="O133" i="13"/>
  <c r="O135" i="13"/>
  <c r="O136" i="13"/>
  <c r="O137" i="13"/>
  <c r="O138" i="13"/>
  <c r="O139" i="13"/>
  <c r="O140" i="13"/>
  <c r="O142" i="13"/>
  <c r="O143" i="13"/>
  <c r="O144" i="13"/>
  <c r="O145" i="13"/>
  <c r="O146" i="13"/>
  <c r="O147" i="13"/>
  <c r="O149" i="13"/>
  <c r="O150" i="13"/>
  <c r="N15" i="13"/>
  <c r="N16" i="13"/>
  <c r="N17" i="13"/>
  <c r="N18" i="13"/>
  <c r="N19" i="13"/>
  <c r="N20" i="13"/>
  <c r="N21" i="13"/>
  <c r="N22" i="13"/>
  <c r="N23" i="13"/>
  <c r="N24" i="13"/>
  <c r="N25" i="13"/>
  <c r="N27" i="13"/>
  <c r="N28" i="13"/>
  <c r="N29" i="13"/>
  <c r="N30" i="13"/>
  <c r="N31" i="13"/>
  <c r="N32" i="13"/>
  <c r="N33" i="13"/>
  <c r="N34" i="13"/>
  <c r="N35" i="13"/>
  <c r="N36" i="13"/>
  <c r="N37" i="13"/>
  <c r="N39" i="13"/>
  <c r="N40" i="13"/>
  <c r="N41" i="13"/>
  <c r="N42" i="13"/>
  <c r="N43" i="13"/>
  <c r="N44" i="13"/>
  <c r="N45" i="13"/>
  <c r="N46" i="13"/>
  <c r="N47" i="13"/>
  <c r="N49" i="13"/>
  <c r="N50" i="13"/>
  <c r="N51" i="13"/>
  <c r="N52" i="13"/>
  <c r="N53" i="13"/>
  <c r="N54" i="13"/>
  <c r="N55" i="13"/>
  <c r="N56" i="13"/>
  <c r="N57" i="13"/>
  <c r="N59" i="13"/>
  <c r="N60" i="13"/>
  <c r="N61" i="13"/>
  <c r="N62" i="13"/>
  <c r="N63" i="13"/>
  <c r="N64" i="13"/>
  <c r="N65" i="13"/>
  <c r="N66" i="13"/>
  <c r="N67" i="13"/>
  <c r="N69" i="13"/>
  <c r="N70" i="13"/>
  <c r="N71" i="13"/>
  <c r="N72" i="13"/>
  <c r="N73" i="13"/>
  <c r="N74" i="13"/>
  <c r="N75" i="13"/>
  <c r="N76" i="13"/>
  <c r="N77" i="13"/>
  <c r="N79" i="13"/>
  <c r="N80" i="13"/>
  <c r="N81" i="13"/>
  <c r="N82" i="13"/>
  <c r="N83" i="13"/>
  <c r="N84" i="13"/>
  <c r="N86" i="13"/>
  <c r="N87" i="13"/>
  <c r="N88" i="13"/>
  <c r="N89" i="13"/>
  <c r="N90" i="13"/>
  <c r="N91" i="13"/>
  <c r="N93" i="13"/>
  <c r="N94" i="13"/>
  <c r="N95" i="13"/>
  <c r="N96" i="13"/>
  <c r="N97" i="13"/>
  <c r="N98" i="13"/>
  <c r="N100" i="13"/>
  <c r="N101" i="13"/>
  <c r="N102" i="13"/>
  <c r="N103" i="13"/>
  <c r="N104" i="13"/>
  <c r="N105" i="13"/>
  <c r="N107" i="13"/>
  <c r="N108" i="13"/>
  <c r="N109" i="13"/>
  <c r="N110" i="13"/>
  <c r="N111" i="13"/>
  <c r="N112" i="13"/>
  <c r="N114" i="13"/>
  <c r="N115" i="13"/>
  <c r="N116" i="13"/>
  <c r="N117" i="13"/>
  <c r="N118" i="13"/>
  <c r="N119" i="13"/>
  <c r="N121" i="13"/>
  <c r="N122" i="13"/>
  <c r="N123" i="13"/>
  <c r="N124" i="13"/>
  <c r="N125" i="13"/>
  <c r="N126" i="13"/>
  <c r="N128" i="13"/>
  <c r="N129" i="13"/>
  <c r="N130" i="13"/>
  <c r="N131" i="13"/>
  <c r="N132" i="13"/>
  <c r="N133" i="13"/>
  <c r="N135" i="13"/>
  <c r="N136" i="13"/>
  <c r="N137" i="13"/>
  <c r="N138" i="13"/>
  <c r="N139" i="13"/>
  <c r="N140" i="13"/>
  <c r="N142" i="13"/>
  <c r="N143" i="13"/>
  <c r="N144" i="13"/>
  <c r="N145" i="13"/>
  <c r="N146" i="13"/>
  <c r="N147" i="13"/>
  <c r="N149" i="13"/>
  <c r="N150" i="13"/>
  <c r="M15" i="13"/>
  <c r="M16" i="13"/>
  <c r="M17" i="13"/>
  <c r="M18" i="13"/>
  <c r="M19" i="13"/>
  <c r="M20" i="13"/>
  <c r="M21" i="13"/>
  <c r="M22" i="13"/>
  <c r="M23" i="13"/>
  <c r="M24" i="13"/>
  <c r="M25" i="13"/>
  <c r="M27" i="13"/>
  <c r="M28" i="13"/>
  <c r="M29" i="13"/>
  <c r="M30" i="13"/>
  <c r="M31" i="13"/>
  <c r="M32" i="13"/>
  <c r="M33" i="13"/>
  <c r="M34" i="13"/>
  <c r="M35" i="13"/>
  <c r="M36" i="13"/>
  <c r="M37" i="13"/>
  <c r="M39" i="13"/>
  <c r="M40" i="13"/>
  <c r="M41" i="13"/>
  <c r="M42" i="13"/>
  <c r="M43" i="13"/>
  <c r="M44" i="13"/>
  <c r="M45" i="13"/>
  <c r="M46" i="13"/>
  <c r="M47" i="13"/>
  <c r="M49" i="13"/>
  <c r="M50" i="13"/>
  <c r="M51" i="13"/>
  <c r="M52" i="13"/>
  <c r="M53" i="13"/>
  <c r="M54" i="13"/>
  <c r="M55" i="13"/>
  <c r="M56" i="13"/>
  <c r="M57" i="13"/>
  <c r="M59" i="13"/>
  <c r="M60" i="13"/>
  <c r="M61" i="13"/>
  <c r="M62" i="13"/>
  <c r="M63" i="13"/>
  <c r="M64" i="13"/>
  <c r="M65" i="13"/>
  <c r="M66" i="13"/>
  <c r="M67" i="13"/>
  <c r="M69" i="13"/>
  <c r="M70" i="13"/>
  <c r="M71" i="13"/>
  <c r="M72" i="13"/>
  <c r="M73" i="13"/>
  <c r="M74" i="13"/>
  <c r="M75" i="13"/>
  <c r="M76" i="13"/>
  <c r="M77" i="13"/>
  <c r="M79" i="13"/>
  <c r="M80" i="13"/>
  <c r="M81" i="13"/>
  <c r="M82" i="13"/>
  <c r="M83" i="13"/>
  <c r="M84" i="13"/>
  <c r="M86" i="13"/>
  <c r="M87" i="13"/>
  <c r="M88" i="13"/>
  <c r="M89" i="13"/>
  <c r="M90" i="13"/>
  <c r="M91" i="13"/>
  <c r="M93" i="13"/>
  <c r="M94" i="13"/>
  <c r="M95" i="13"/>
  <c r="M96" i="13"/>
  <c r="M97" i="13"/>
  <c r="M98" i="13"/>
  <c r="M100" i="13"/>
  <c r="M101" i="13"/>
  <c r="M102" i="13"/>
  <c r="M103" i="13"/>
  <c r="M104" i="13"/>
  <c r="M105" i="13"/>
  <c r="M107" i="13"/>
  <c r="M108" i="13"/>
  <c r="M109" i="13"/>
  <c r="M110" i="13"/>
  <c r="M111" i="13"/>
  <c r="M112" i="13"/>
  <c r="M114" i="13"/>
  <c r="M115" i="13"/>
  <c r="M116" i="13"/>
  <c r="M117" i="13"/>
  <c r="M118" i="13"/>
  <c r="M119" i="13"/>
  <c r="M121" i="13"/>
  <c r="M122" i="13"/>
  <c r="M123" i="13"/>
  <c r="M124" i="13"/>
  <c r="M125" i="13"/>
  <c r="M126" i="13"/>
  <c r="M128" i="13"/>
  <c r="M129" i="13"/>
  <c r="M130" i="13"/>
  <c r="M131" i="13"/>
  <c r="M132" i="13"/>
  <c r="M133" i="13"/>
  <c r="M135" i="13"/>
  <c r="M136" i="13"/>
  <c r="M137" i="13"/>
  <c r="M138" i="13"/>
  <c r="M139" i="13"/>
  <c r="M140" i="13"/>
  <c r="M142" i="13"/>
  <c r="M143" i="13"/>
  <c r="M144" i="13"/>
  <c r="M145" i="13"/>
  <c r="M146" i="13"/>
  <c r="M147" i="13"/>
  <c r="L15" i="13"/>
  <c r="L16" i="13"/>
  <c r="L17" i="13"/>
  <c r="L18" i="13"/>
  <c r="L19" i="13"/>
  <c r="L20" i="13"/>
  <c r="L21" i="13"/>
  <c r="L22" i="13"/>
  <c r="L23" i="13"/>
  <c r="L24" i="13"/>
  <c r="L25" i="13"/>
  <c r="L27" i="13"/>
  <c r="L28" i="13"/>
  <c r="L29" i="13"/>
  <c r="L30" i="13"/>
  <c r="L31" i="13"/>
  <c r="L32" i="13"/>
  <c r="L33" i="13"/>
  <c r="L34" i="13"/>
  <c r="L35" i="13"/>
  <c r="L36" i="13"/>
  <c r="L37" i="13"/>
  <c r="L39" i="13"/>
  <c r="L40" i="13"/>
  <c r="L41" i="13"/>
  <c r="L42" i="13"/>
  <c r="L43" i="13"/>
  <c r="L44" i="13"/>
  <c r="L45" i="13"/>
  <c r="L46" i="13"/>
  <c r="L47" i="13"/>
  <c r="L49" i="13"/>
  <c r="L50" i="13"/>
  <c r="L51" i="13"/>
  <c r="L52" i="13"/>
  <c r="L53" i="13"/>
  <c r="L54" i="13"/>
  <c r="L55" i="13"/>
  <c r="L56" i="13"/>
  <c r="L57" i="13"/>
  <c r="L59" i="13"/>
  <c r="L60" i="13"/>
  <c r="L61" i="13"/>
  <c r="L62" i="13"/>
  <c r="L63" i="13"/>
  <c r="L64" i="13"/>
  <c r="L65" i="13"/>
  <c r="L66" i="13"/>
  <c r="L67" i="13"/>
  <c r="L69" i="13"/>
  <c r="L70" i="13"/>
  <c r="L71" i="13"/>
  <c r="L72" i="13"/>
  <c r="L73" i="13"/>
  <c r="L74" i="13"/>
  <c r="L75" i="13"/>
  <c r="L76" i="13"/>
  <c r="L77" i="13"/>
  <c r="L79" i="13"/>
  <c r="L80" i="13"/>
  <c r="L81" i="13"/>
  <c r="L82" i="13"/>
  <c r="L83" i="13"/>
  <c r="L84" i="13"/>
  <c r="L86" i="13"/>
  <c r="L87" i="13"/>
  <c r="L88" i="13"/>
  <c r="L89" i="13"/>
  <c r="L90" i="13"/>
  <c r="L91" i="13"/>
  <c r="L93" i="13"/>
  <c r="L94" i="13"/>
  <c r="L95" i="13"/>
  <c r="L96" i="13"/>
  <c r="L97" i="13"/>
  <c r="L98" i="13"/>
  <c r="L100" i="13"/>
  <c r="L101" i="13"/>
  <c r="L102" i="13"/>
  <c r="L103" i="13"/>
  <c r="L104" i="13"/>
  <c r="L105" i="13"/>
  <c r="L107" i="13"/>
  <c r="L108" i="13"/>
  <c r="L109" i="13"/>
  <c r="L110" i="13"/>
  <c r="L111" i="13"/>
  <c r="L112" i="13"/>
  <c r="L114" i="13"/>
  <c r="L115" i="13"/>
  <c r="L116" i="13"/>
  <c r="L117" i="13"/>
  <c r="L118" i="13"/>
  <c r="L119" i="13"/>
  <c r="L121" i="13"/>
  <c r="L122" i="13"/>
  <c r="L123" i="13"/>
  <c r="L124" i="13"/>
  <c r="L125" i="13"/>
  <c r="L126" i="13"/>
  <c r="L128" i="13"/>
  <c r="L129" i="13"/>
  <c r="L130" i="13"/>
  <c r="L131" i="13"/>
  <c r="L132" i="13"/>
  <c r="L133" i="13"/>
  <c r="L135" i="13"/>
  <c r="L136" i="13"/>
  <c r="L137" i="13"/>
  <c r="L138" i="13"/>
  <c r="L139" i="13"/>
  <c r="L140" i="13"/>
  <c r="L142" i="13"/>
  <c r="L143" i="13"/>
  <c r="L144" i="13"/>
  <c r="L145" i="13"/>
  <c r="L146" i="13"/>
  <c r="L147" i="13"/>
  <c r="L149" i="13"/>
  <c r="L150" i="13"/>
  <c r="K15" i="13"/>
  <c r="K16" i="13"/>
  <c r="K17" i="13"/>
  <c r="K18" i="13"/>
  <c r="K19" i="13"/>
  <c r="K20" i="13"/>
  <c r="K21" i="13"/>
  <c r="K22" i="13"/>
  <c r="K23" i="13"/>
  <c r="K24" i="13"/>
  <c r="K25" i="13"/>
  <c r="K27" i="13"/>
  <c r="K28" i="13"/>
  <c r="K29" i="13"/>
  <c r="K30" i="13"/>
  <c r="K31" i="13"/>
  <c r="K32" i="13"/>
  <c r="K33" i="13"/>
  <c r="K34" i="13"/>
  <c r="K35" i="13"/>
  <c r="K36" i="13"/>
  <c r="K37" i="13"/>
  <c r="K39" i="13"/>
  <c r="K40" i="13"/>
  <c r="K41" i="13"/>
  <c r="K42" i="13"/>
  <c r="K43" i="13"/>
  <c r="K44" i="13"/>
  <c r="K45" i="13"/>
  <c r="K46" i="13"/>
  <c r="K47" i="13"/>
  <c r="K49" i="13"/>
  <c r="K50" i="13"/>
  <c r="K51" i="13"/>
  <c r="K52" i="13"/>
  <c r="K53" i="13"/>
  <c r="K54" i="13"/>
  <c r="K55" i="13"/>
  <c r="K56" i="13"/>
  <c r="K57" i="13"/>
  <c r="K59" i="13"/>
  <c r="K60" i="13"/>
  <c r="K61" i="13"/>
  <c r="K62" i="13"/>
  <c r="K63" i="13"/>
  <c r="K64" i="13"/>
  <c r="K65" i="13"/>
  <c r="K66" i="13"/>
  <c r="K67" i="13"/>
  <c r="K69" i="13"/>
  <c r="K70" i="13"/>
  <c r="K71" i="13"/>
  <c r="K72" i="13"/>
  <c r="K73" i="13"/>
  <c r="K74" i="13"/>
  <c r="K75" i="13"/>
  <c r="K76" i="13"/>
  <c r="K77" i="13"/>
  <c r="K79" i="13"/>
  <c r="K80" i="13"/>
  <c r="K81" i="13"/>
  <c r="K82" i="13"/>
  <c r="K83" i="13"/>
  <c r="K84" i="13"/>
  <c r="K86" i="13"/>
  <c r="K87" i="13"/>
  <c r="K88" i="13"/>
  <c r="K89" i="13"/>
  <c r="K90" i="13"/>
  <c r="K91" i="13"/>
  <c r="K93" i="13"/>
  <c r="K94" i="13"/>
  <c r="K95" i="13"/>
  <c r="K96" i="13"/>
  <c r="K97" i="13"/>
  <c r="K98" i="13"/>
  <c r="K100" i="13"/>
  <c r="K101" i="13"/>
  <c r="K102" i="13"/>
  <c r="K103" i="13"/>
  <c r="K104" i="13"/>
  <c r="K105" i="13"/>
  <c r="K107" i="13"/>
  <c r="K108" i="13"/>
  <c r="K109" i="13"/>
  <c r="K110" i="13"/>
  <c r="K111" i="13"/>
  <c r="K112" i="13"/>
  <c r="K114" i="13"/>
  <c r="K115" i="13"/>
  <c r="K116" i="13"/>
  <c r="K117" i="13"/>
  <c r="K118" i="13"/>
  <c r="K119" i="13"/>
  <c r="K121" i="13"/>
  <c r="K122" i="13"/>
  <c r="K123" i="13"/>
  <c r="K124" i="13"/>
  <c r="K125" i="13"/>
  <c r="K126" i="13"/>
  <c r="K128" i="13"/>
  <c r="K129" i="13"/>
  <c r="K130" i="13"/>
  <c r="K131" i="13"/>
  <c r="K132" i="13"/>
  <c r="K133" i="13"/>
  <c r="K135" i="13"/>
  <c r="K136" i="13"/>
  <c r="K137" i="13"/>
  <c r="K138" i="13"/>
  <c r="K139" i="13"/>
  <c r="K140" i="13"/>
  <c r="K142" i="13"/>
  <c r="K143" i="13"/>
  <c r="K144" i="13"/>
  <c r="K145" i="13"/>
  <c r="K146" i="13"/>
  <c r="K147" i="13"/>
  <c r="K149" i="13"/>
  <c r="K150" i="13"/>
  <c r="J15" i="13"/>
  <c r="J16" i="13"/>
  <c r="J17" i="13"/>
  <c r="J18" i="13"/>
  <c r="J19" i="13"/>
  <c r="J20" i="13"/>
  <c r="J21" i="13"/>
  <c r="J22" i="13"/>
  <c r="J23" i="13"/>
  <c r="J24" i="13"/>
  <c r="J25" i="13"/>
  <c r="J27" i="13"/>
  <c r="J28" i="13"/>
  <c r="J29" i="13"/>
  <c r="J30" i="13"/>
  <c r="J31" i="13"/>
  <c r="J32" i="13"/>
  <c r="J33" i="13"/>
  <c r="J34" i="13"/>
  <c r="J35" i="13"/>
  <c r="J36" i="13"/>
  <c r="J37" i="13"/>
  <c r="J39" i="13"/>
  <c r="J40" i="13"/>
  <c r="J41" i="13"/>
  <c r="J42" i="13"/>
  <c r="J43" i="13"/>
  <c r="J44" i="13"/>
  <c r="J45" i="13"/>
  <c r="J46" i="13"/>
  <c r="J47" i="13"/>
  <c r="J49" i="13"/>
  <c r="J50" i="13"/>
  <c r="J51" i="13"/>
  <c r="J52" i="13"/>
  <c r="J53" i="13"/>
  <c r="J54" i="13"/>
  <c r="J55" i="13"/>
  <c r="J56" i="13"/>
  <c r="J57" i="13"/>
  <c r="J59" i="13"/>
  <c r="J60" i="13"/>
  <c r="J61" i="13"/>
  <c r="J62" i="13"/>
  <c r="J63" i="13"/>
  <c r="J64" i="13"/>
  <c r="J65" i="13"/>
  <c r="J66" i="13"/>
  <c r="J67" i="13"/>
  <c r="J69" i="13"/>
  <c r="J70" i="13"/>
  <c r="J71" i="13"/>
  <c r="J72" i="13"/>
  <c r="J73" i="13"/>
  <c r="J74" i="13"/>
  <c r="J75" i="13"/>
  <c r="J76" i="13"/>
  <c r="J77" i="13"/>
  <c r="J79" i="13"/>
  <c r="J80" i="13"/>
  <c r="J81" i="13"/>
  <c r="J82" i="13"/>
  <c r="J83" i="13"/>
  <c r="J84" i="13"/>
  <c r="J86" i="13"/>
  <c r="J87" i="13"/>
  <c r="J88" i="13"/>
  <c r="J89" i="13"/>
  <c r="J90" i="13"/>
  <c r="J91" i="13"/>
  <c r="J93" i="13"/>
  <c r="J94" i="13"/>
  <c r="J95" i="13"/>
  <c r="J96" i="13"/>
  <c r="J97" i="13"/>
  <c r="J98" i="13"/>
  <c r="J100" i="13"/>
  <c r="J101" i="13"/>
  <c r="J102" i="13"/>
  <c r="J103" i="13"/>
  <c r="J104" i="13"/>
  <c r="J105" i="13"/>
  <c r="J107" i="13"/>
  <c r="J108" i="13"/>
  <c r="J109" i="13"/>
  <c r="J110" i="13"/>
  <c r="J111" i="13"/>
  <c r="J112" i="13"/>
  <c r="J114" i="13"/>
  <c r="J115" i="13"/>
  <c r="J116" i="13"/>
  <c r="J117" i="13"/>
  <c r="J118" i="13"/>
  <c r="J119" i="13"/>
  <c r="J121" i="13"/>
  <c r="J122" i="13"/>
  <c r="J123" i="13"/>
  <c r="J124" i="13"/>
  <c r="J125" i="13"/>
  <c r="J126" i="13"/>
  <c r="J128" i="13"/>
  <c r="J129" i="13"/>
  <c r="J130" i="13"/>
  <c r="J131" i="13"/>
  <c r="J132" i="13"/>
  <c r="J133" i="13"/>
  <c r="J135" i="13"/>
  <c r="J136" i="13"/>
  <c r="J137" i="13"/>
  <c r="J138" i="13"/>
  <c r="J139" i="13"/>
  <c r="J140" i="13"/>
  <c r="J142" i="13"/>
  <c r="J143" i="13"/>
  <c r="J144" i="13"/>
  <c r="J145" i="13"/>
  <c r="J146" i="13"/>
  <c r="J147" i="13"/>
  <c r="N4" i="13"/>
  <c r="N5" i="13"/>
  <c r="N6" i="13"/>
  <c r="N7" i="13"/>
  <c r="N8" i="13"/>
  <c r="N9" i="13"/>
  <c r="N10" i="13"/>
  <c r="N11" i="13"/>
  <c r="N12" i="13"/>
  <c r="N13" i="13"/>
  <c r="M4" i="13"/>
  <c r="M5" i="13"/>
  <c r="M6" i="13"/>
  <c r="M7" i="13"/>
  <c r="M8" i="13"/>
  <c r="M9" i="13"/>
  <c r="M10" i="13"/>
  <c r="M11" i="13"/>
  <c r="M12" i="13"/>
  <c r="M13" i="13"/>
  <c r="L4" i="13"/>
  <c r="L5" i="13"/>
  <c r="L6" i="13"/>
  <c r="L7" i="13"/>
  <c r="L8" i="13"/>
  <c r="L9" i="13"/>
  <c r="L10" i="13"/>
  <c r="L11" i="13"/>
  <c r="L12" i="13"/>
  <c r="L13" i="13"/>
  <c r="J12" i="13"/>
  <c r="J13" i="13"/>
  <c r="K4" i="13"/>
  <c r="K5" i="13"/>
  <c r="K6" i="13"/>
  <c r="K7" i="13"/>
  <c r="K8" i="13"/>
  <c r="K9" i="13"/>
  <c r="K10" i="13"/>
  <c r="K11" i="13"/>
  <c r="K12" i="13"/>
  <c r="K13" i="13"/>
  <c r="J4" i="13"/>
  <c r="J5" i="13"/>
  <c r="J6" i="13"/>
  <c r="J7" i="13"/>
  <c r="J8" i="13"/>
  <c r="J9" i="13"/>
  <c r="J10" i="13"/>
  <c r="J11" i="13"/>
  <c r="O3" i="13"/>
  <c r="N3" i="13"/>
  <c r="M3" i="13"/>
  <c r="L3" i="13"/>
  <c r="I186" i="2"/>
  <c r="H186" i="2"/>
  <c r="G186" i="2"/>
  <c r="F186" i="2"/>
  <c r="E186" i="2"/>
  <c r="D186" i="2"/>
  <c r="K179" i="13"/>
  <c r="G184" i="16" l="1"/>
  <c r="E216" i="16" s="1"/>
  <c r="E217" i="16" s="1"/>
  <c r="N154" i="13"/>
  <c r="H160" i="13" s="1"/>
  <c r="H161" i="13" s="1"/>
  <c r="O154" i="13"/>
  <c r="I160" i="13" s="1"/>
  <c r="I161" i="13" s="1"/>
  <c r="L154" i="13"/>
  <c r="F160" i="13" s="1"/>
  <c r="F161" i="13" s="1"/>
  <c r="M154" i="13"/>
  <c r="G160" i="13" s="1"/>
  <c r="G150" i="15"/>
  <c r="F150" i="15"/>
  <c r="G149" i="15"/>
  <c r="F149" i="15"/>
  <c r="G147" i="15"/>
  <c r="F147" i="15"/>
  <c r="G146" i="15"/>
  <c r="F146" i="15"/>
  <c r="G145" i="15"/>
  <c r="F145" i="15"/>
  <c r="G144" i="15"/>
  <c r="F144" i="15"/>
  <c r="G143" i="15"/>
  <c r="F143" i="15"/>
  <c r="G142" i="15"/>
  <c r="F142" i="15"/>
  <c r="G140" i="15"/>
  <c r="F140" i="15"/>
  <c r="G139" i="15"/>
  <c r="F139" i="15"/>
  <c r="G138" i="15"/>
  <c r="F138" i="15"/>
  <c r="G137" i="15"/>
  <c r="F137" i="15"/>
  <c r="G136" i="15"/>
  <c r="F136" i="15"/>
  <c r="G135" i="15"/>
  <c r="F135" i="15"/>
  <c r="G133" i="15"/>
  <c r="F133" i="15"/>
  <c r="G132" i="15"/>
  <c r="F132" i="15"/>
  <c r="G131" i="15"/>
  <c r="F131" i="15"/>
  <c r="G130" i="15"/>
  <c r="F130" i="15"/>
  <c r="G129" i="15"/>
  <c r="F129" i="15"/>
  <c r="G128" i="15"/>
  <c r="F128" i="15"/>
  <c r="G126" i="15"/>
  <c r="F126" i="15"/>
  <c r="G125" i="15"/>
  <c r="F125" i="15"/>
  <c r="G124" i="15"/>
  <c r="F124" i="15"/>
  <c r="G123" i="15"/>
  <c r="F123" i="15"/>
  <c r="G122" i="15"/>
  <c r="F122" i="15"/>
  <c r="G121" i="15"/>
  <c r="F121" i="15"/>
  <c r="G119" i="15"/>
  <c r="F119" i="15"/>
  <c r="G118" i="15"/>
  <c r="F118" i="15"/>
  <c r="G117" i="15"/>
  <c r="F117" i="15"/>
  <c r="G116" i="15"/>
  <c r="F116" i="15"/>
  <c r="G115" i="15"/>
  <c r="F115" i="15"/>
  <c r="G114" i="15"/>
  <c r="F114" i="15"/>
  <c r="G112" i="15"/>
  <c r="F112" i="15"/>
  <c r="G111" i="15"/>
  <c r="F111" i="15"/>
  <c r="G110" i="15"/>
  <c r="F110" i="15"/>
  <c r="G109" i="15"/>
  <c r="F109" i="15"/>
  <c r="G108" i="15"/>
  <c r="F108" i="15"/>
  <c r="G107" i="15"/>
  <c r="F107" i="15"/>
  <c r="G105" i="15"/>
  <c r="F105" i="15"/>
  <c r="G104" i="15"/>
  <c r="F104" i="15"/>
  <c r="G103" i="15"/>
  <c r="F103" i="15"/>
  <c r="G102" i="15"/>
  <c r="F102" i="15"/>
  <c r="G101" i="15"/>
  <c r="F101" i="15"/>
  <c r="G100" i="15"/>
  <c r="F100" i="15"/>
  <c r="G98" i="15"/>
  <c r="F98" i="15"/>
  <c r="G97" i="15"/>
  <c r="F97" i="15"/>
  <c r="G96" i="15"/>
  <c r="F96" i="15"/>
  <c r="G95" i="15"/>
  <c r="F95" i="15"/>
  <c r="G94" i="15"/>
  <c r="F94" i="15"/>
  <c r="G93" i="15"/>
  <c r="F93" i="15"/>
  <c r="G91" i="15"/>
  <c r="F91" i="15"/>
  <c r="G90" i="15"/>
  <c r="F90" i="15"/>
  <c r="G89" i="15"/>
  <c r="F89" i="15"/>
  <c r="G88" i="15"/>
  <c r="F88" i="15"/>
  <c r="G87" i="15"/>
  <c r="F87" i="15"/>
  <c r="G86" i="15"/>
  <c r="F86" i="15"/>
  <c r="G84" i="15"/>
  <c r="F84" i="15"/>
  <c r="G83" i="15"/>
  <c r="F83" i="15"/>
  <c r="G82" i="15"/>
  <c r="F82" i="15"/>
  <c r="G81" i="15"/>
  <c r="F81" i="15"/>
  <c r="G80" i="15"/>
  <c r="F80" i="15"/>
  <c r="G79" i="15"/>
  <c r="F79" i="15"/>
  <c r="G77" i="15"/>
  <c r="F77" i="15"/>
  <c r="G76" i="15"/>
  <c r="F76" i="15"/>
  <c r="G75" i="15"/>
  <c r="F75" i="15"/>
  <c r="G74" i="15"/>
  <c r="F74" i="15"/>
  <c r="G73" i="15"/>
  <c r="F73" i="15"/>
  <c r="G72" i="15"/>
  <c r="F72" i="15"/>
  <c r="G71" i="15"/>
  <c r="F71" i="15"/>
  <c r="G70" i="15"/>
  <c r="F70" i="15"/>
  <c r="G69" i="15"/>
  <c r="F69" i="15"/>
  <c r="G67" i="15"/>
  <c r="F67" i="15"/>
  <c r="G66" i="15"/>
  <c r="F66" i="15"/>
  <c r="G65" i="15"/>
  <c r="F65" i="15"/>
  <c r="G64" i="15"/>
  <c r="F64" i="15"/>
  <c r="G63" i="15"/>
  <c r="F63" i="15"/>
  <c r="G62" i="15"/>
  <c r="F62" i="15"/>
  <c r="G61" i="15"/>
  <c r="F61" i="15"/>
  <c r="G60" i="15"/>
  <c r="F60" i="15"/>
  <c r="G59" i="15"/>
  <c r="F59" i="15"/>
  <c r="G57" i="15"/>
  <c r="F57" i="15"/>
  <c r="G56" i="15"/>
  <c r="F56" i="15"/>
  <c r="G55" i="15"/>
  <c r="F55" i="15"/>
  <c r="G54" i="15"/>
  <c r="F54" i="15"/>
  <c r="G53" i="15"/>
  <c r="F53" i="15"/>
  <c r="G52" i="15"/>
  <c r="F52" i="15"/>
  <c r="G51" i="15"/>
  <c r="F51" i="15"/>
  <c r="G50" i="15"/>
  <c r="F50" i="15"/>
  <c r="G49" i="15"/>
  <c r="F49" i="15"/>
  <c r="G47" i="15"/>
  <c r="F47" i="15"/>
  <c r="G46" i="15"/>
  <c r="F46" i="15"/>
  <c r="G45" i="15"/>
  <c r="F45" i="15"/>
  <c r="G44" i="15"/>
  <c r="F44" i="15"/>
  <c r="G43" i="15"/>
  <c r="F43" i="15"/>
  <c r="G42" i="15"/>
  <c r="F42" i="15"/>
  <c r="G41" i="15"/>
  <c r="F41" i="15"/>
  <c r="G40" i="15"/>
  <c r="F40" i="15"/>
  <c r="G39" i="15"/>
  <c r="F39" i="15"/>
  <c r="G37" i="15"/>
  <c r="F37" i="15"/>
  <c r="G36" i="15"/>
  <c r="F36" i="15"/>
  <c r="G35" i="15"/>
  <c r="F35" i="15"/>
  <c r="G34" i="15"/>
  <c r="F34" i="15"/>
  <c r="G33" i="15"/>
  <c r="F33" i="15"/>
  <c r="G32" i="15"/>
  <c r="F32" i="15"/>
  <c r="G31" i="15"/>
  <c r="F31" i="15"/>
  <c r="G30" i="15"/>
  <c r="F30" i="15"/>
  <c r="G29" i="15"/>
  <c r="F29" i="15"/>
  <c r="G28" i="15"/>
  <c r="F28" i="15"/>
  <c r="G27" i="15"/>
  <c r="F27" i="15"/>
  <c r="G25" i="15"/>
  <c r="F25" i="15"/>
  <c r="G24" i="15"/>
  <c r="F24" i="15"/>
  <c r="G23" i="15"/>
  <c r="F23" i="15"/>
  <c r="G22" i="15"/>
  <c r="F22" i="15"/>
  <c r="G21" i="15"/>
  <c r="F21" i="15"/>
  <c r="G20" i="15"/>
  <c r="F20" i="15"/>
  <c r="G19" i="15"/>
  <c r="F19" i="15"/>
  <c r="G18" i="15"/>
  <c r="F18" i="15"/>
  <c r="G17" i="15"/>
  <c r="F17" i="15"/>
  <c r="G16" i="15"/>
  <c r="F16" i="15"/>
  <c r="G15" i="15"/>
  <c r="F15" i="15"/>
  <c r="G13" i="15"/>
  <c r="F13" i="15"/>
  <c r="G12" i="15"/>
  <c r="F12" i="15"/>
  <c r="G11" i="15"/>
  <c r="F11" i="15"/>
  <c r="G10" i="15"/>
  <c r="F10" i="15"/>
  <c r="G9" i="15"/>
  <c r="F9" i="15"/>
  <c r="G8" i="15"/>
  <c r="F8" i="15"/>
  <c r="G7" i="15"/>
  <c r="F7" i="15"/>
  <c r="G6" i="15"/>
  <c r="F6" i="15"/>
  <c r="G5" i="15"/>
  <c r="F5" i="15"/>
  <c r="G4" i="15"/>
  <c r="F4" i="15"/>
  <c r="G3" i="15"/>
  <c r="F3" i="15"/>
  <c r="E222" i="16" l="1"/>
  <c r="E223" i="16" s="1"/>
  <c r="G161" i="13"/>
  <c r="G154" i="15"/>
  <c r="G159" i="15" s="1"/>
  <c r="G160" i="15" s="1"/>
  <c r="F154" i="15"/>
  <c r="F159" i="15" s="1"/>
  <c r="H159" i="15" l="1"/>
  <c r="D165" i="15" s="1"/>
  <c r="D166" i="15" s="1"/>
  <c r="F160" i="15"/>
  <c r="H160" i="15" s="1"/>
  <c r="H154" i="15"/>
  <c r="K3" i="13"/>
  <c r="K4" i="12"/>
  <c r="K5" i="12"/>
  <c r="K6" i="12"/>
  <c r="K7" i="12"/>
  <c r="K8" i="12"/>
  <c r="K9" i="12"/>
  <c r="K10" i="12"/>
  <c r="K11" i="12"/>
  <c r="K12" i="12"/>
  <c r="K13" i="12"/>
  <c r="K15" i="12"/>
  <c r="K16" i="12"/>
  <c r="K17" i="12"/>
  <c r="K18" i="12"/>
  <c r="K19" i="12"/>
  <c r="K20" i="12"/>
  <c r="K21" i="12"/>
  <c r="K22" i="12"/>
  <c r="K23" i="12"/>
  <c r="K24" i="12"/>
  <c r="K25" i="12"/>
  <c r="K27" i="12"/>
  <c r="K28" i="12"/>
  <c r="K29" i="12"/>
  <c r="K30" i="12"/>
  <c r="K31" i="12"/>
  <c r="K32" i="12"/>
  <c r="K33" i="12"/>
  <c r="K34" i="12"/>
  <c r="K35" i="12"/>
  <c r="K36" i="12"/>
  <c r="K37" i="12"/>
  <c r="K39" i="12"/>
  <c r="K40" i="12"/>
  <c r="K41" i="12"/>
  <c r="K42" i="12"/>
  <c r="K43" i="12"/>
  <c r="K44" i="12"/>
  <c r="K45" i="12"/>
  <c r="K46" i="12"/>
  <c r="K47" i="12"/>
  <c r="K48" i="12"/>
  <c r="K49" i="12"/>
  <c r="K51" i="12"/>
  <c r="K52" i="12"/>
  <c r="K53" i="12"/>
  <c r="K54" i="12"/>
  <c r="K55" i="12"/>
  <c r="K56" i="12"/>
  <c r="K57" i="12"/>
  <c r="K58" i="12"/>
  <c r="K59" i="12"/>
  <c r="K60" i="12"/>
  <c r="K61" i="12"/>
  <c r="K63" i="12"/>
  <c r="K64" i="12"/>
  <c r="K65" i="12"/>
  <c r="K66" i="12"/>
  <c r="K67" i="12"/>
  <c r="K68" i="12"/>
  <c r="K69" i="12"/>
  <c r="K70" i="12"/>
  <c r="K71" i="12"/>
  <c r="K72" i="12"/>
  <c r="K73" i="12"/>
  <c r="K75" i="12"/>
  <c r="K76" i="12"/>
  <c r="K77" i="12"/>
  <c r="K78" i="12"/>
  <c r="K79" i="12"/>
  <c r="K80" i="12"/>
  <c r="K81" i="12"/>
  <c r="K82" i="12"/>
  <c r="K83" i="12"/>
  <c r="K84" i="12"/>
  <c r="K85" i="12"/>
  <c r="K87" i="12"/>
  <c r="K88" i="12"/>
  <c r="K89" i="12"/>
  <c r="K90" i="12"/>
  <c r="K91" i="12"/>
  <c r="K92" i="12"/>
  <c r="K93" i="12"/>
  <c r="K94" i="12"/>
  <c r="K95" i="12"/>
  <c r="K96" i="12"/>
  <c r="K97" i="12"/>
  <c r="K99" i="12"/>
  <c r="K100" i="12"/>
  <c r="K101" i="12"/>
  <c r="K102" i="12"/>
  <c r="K103" i="12"/>
  <c r="K104" i="12"/>
  <c r="K105" i="12"/>
  <c r="K106" i="12"/>
  <c r="K107" i="12"/>
  <c r="K108" i="12"/>
  <c r="K109" i="12"/>
  <c r="K111" i="12"/>
  <c r="K112" i="12"/>
  <c r="K113" i="12"/>
  <c r="K114" i="12"/>
  <c r="K115" i="12"/>
  <c r="K116" i="12"/>
  <c r="K117" i="12"/>
  <c r="K118" i="12"/>
  <c r="K119" i="12"/>
  <c r="K120" i="12"/>
  <c r="K121" i="12"/>
  <c r="K123" i="12"/>
  <c r="K124" i="12"/>
  <c r="K125" i="12"/>
  <c r="K126" i="12"/>
  <c r="K127" i="12"/>
  <c r="K128" i="12"/>
  <c r="K129" i="12"/>
  <c r="K130" i="12"/>
  <c r="K131" i="12"/>
  <c r="K132" i="12"/>
  <c r="K133" i="12"/>
  <c r="K135" i="12"/>
  <c r="K136" i="12"/>
  <c r="K137" i="12"/>
  <c r="K138" i="12"/>
  <c r="K139" i="12"/>
  <c r="K140" i="12"/>
  <c r="K141" i="12"/>
  <c r="K142" i="12"/>
  <c r="K143" i="12"/>
  <c r="K144" i="12"/>
  <c r="K145" i="12"/>
  <c r="K147" i="12"/>
  <c r="K148" i="12"/>
  <c r="K149" i="12"/>
  <c r="K150" i="12"/>
  <c r="K151" i="12"/>
  <c r="K152" i="12"/>
  <c r="K153" i="12"/>
  <c r="K154" i="12"/>
  <c r="K155" i="12"/>
  <c r="K156" i="12"/>
  <c r="K157" i="12"/>
  <c r="K159" i="12"/>
  <c r="K160" i="12"/>
  <c r="K161" i="12"/>
  <c r="K162" i="12"/>
  <c r="K163" i="12"/>
  <c r="K164" i="12"/>
  <c r="K165" i="12"/>
  <c r="K166" i="12"/>
  <c r="K167" i="12"/>
  <c r="K168" i="12"/>
  <c r="K169" i="12"/>
  <c r="K171" i="12"/>
  <c r="K172" i="12"/>
  <c r="K173" i="12"/>
  <c r="K174" i="12"/>
  <c r="K175" i="12"/>
  <c r="K176" i="12"/>
  <c r="K177" i="12"/>
  <c r="K178" i="12"/>
  <c r="K179" i="12"/>
  <c r="K180" i="12"/>
  <c r="K181" i="12"/>
  <c r="J4" i="12"/>
  <c r="J5" i="12"/>
  <c r="J6" i="12"/>
  <c r="J7" i="12"/>
  <c r="J8" i="12"/>
  <c r="J9" i="12"/>
  <c r="J10" i="12"/>
  <c r="J11" i="12"/>
  <c r="J12" i="12"/>
  <c r="J13" i="12"/>
  <c r="J15" i="12"/>
  <c r="J16" i="12"/>
  <c r="J17" i="12"/>
  <c r="J18" i="12"/>
  <c r="J19" i="12"/>
  <c r="J20" i="12"/>
  <c r="J21" i="12"/>
  <c r="J22" i="12"/>
  <c r="J23" i="12"/>
  <c r="J24" i="12"/>
  <c r="J25" i="12"/>
  <c r="J27" i="12"/>
  <c r="J28" i="12"/>
  <c r="J29" i="12"/>
  <c r="J30" i="12"/>
  <c r="J31" i="12"/>
  <c r="J32" i="12"/>
  <c r="J33" i="12"/>
  <c r="J34" i="12"/>
  <c r="J35" i="12"/>
  <c r="J36" i="12"/>
  <c r="J37" i="12"/>
  <c r="J39" i="12"/>
  <c r="J40" i="12"/>
  <c r="J41" i="12"/>
  <c r="J42" i="12"/>
  <c r="J43" i="12"/>
  <c r="J44" i="12"/>
  <c r="J45" i="12"/>
  <c r="J46" i="12"/>
  <c r="J47" i="12"/>
  <c r="J48" i="12"/>
  <c r="J49" i="12"/>
  <c r="J51" i="12"/>
  <c r="J52" i="12"/>
  <c r="J53" i="12"/>
  <c r="J54" i="12"/>
  <c r="J55" i="12"/>
  <c r="J56" i="12"/>
  <c r="J57" i="12"/>
  <c r="J58" i="12"/>
  <c r="J59" i="12"/>
  <c r="J60" i="12"/>
  <c r="J61" i="12"/>
  <c r="J63" i="12"/>
  <c r="J64" i="12"/>
  <c r="J65" i="12"/>
  <c r="J66" i="12"/>
  <c r="J67" i="12"/>
  <c r="J68" i="12"/>
  <c r="J69" i="12"/>
  <c r="J70" i="12"/>
  <c r="J71" i="12"/>
  <c r="J72" i="12"/>
  <c r="J73" i="12"/>
  <c r="J75" i="12"/>
  <c r="J76" i="12"/>
  <c r="J77" i="12"/>
  <c r="J78" i="12"/>
  <c r="J79" i="12"/>
  <c r="J80" i="12"/>
  <c r="J81" i="12"/>
  <c r="J82" i="12"/>
  <c r="J83" i="12"/>
  <c r="J84" i="12"/>
  <c r="J85" i="12"/>
  <c r="J87" i="12"/>
  <c r="J88" i="12"/>
  <c r="J89" i="12"/>
  <c r="J90" i="12"/>
  <c r="J91" i="12"/>
  <c r="J92" i="12"/>
  <c r="J93" i="12"/>
  <c r="J94" i="12"/>
  <c r="J95" i="12"/>
  <c r="J96" i="12"/>
  <c r="J97" i="12"/>
  <c r="J99" i="12"/>
  <c r="J100" i="12"/>
  <c r="J101" i="12"/>
  <c r="J102" i="12"/>
  <c r="J103" i="12"/>
  <c r="J104" i="12"/>
  <c r="J105" i="12"/>
  <c r="J106" i="12"/>
  <c r="J107" i="12"/>
  <c r="J108" i="12"/>
  <c r="J109" i="12"/>
  <c r="J111" i="12"/>
  <c r="J112" i="12"/>
  <c r="J113" i="12"/>
  <c r="J114" i="12"/>
  <c r="J115" i="12"/>
  <c r="J116" i="12"/>
  <c r="J117" i="12"/>
  <c r="J118" i="12"/>
  <c r="J119" i="12"/>
  <c r="J120" i="12"/>
  <c r="J121" i="12"/>
  <c r="J123" i="12"/>
  <c r="J124" i="12"/>
  <c r="J125" i="12"/>
  <c r="J126" i="12"/>
  <c r="J127" i="12"/>
  <c r="J128" i="12"/>
  <c r="J129" i="12"/>
  <c r="J130" i="12"/>
  <c r="J131" i="12"/>
  <c r="J132" i="12"/>
  <c r="J133" i="12"/>
  <c r="J135" i="12"/>
  <c r="J136" i="12"/>
  <c r="J137" i="12"/>
  <c r="J138" i="12"/>
  <c r="J139" i="12"/>
  <c r="J140" i="12"/>
  <c r="J141" i="12"/>
  <c r="J142" i="12"/>
  <c r="J143" i="12"/>
  <c r="J144" i="12"/>
  <c r="J145" i="12"/>
  <c r="J147" i="12"/>
  <c r="J148" i="12"/>
  <c r="J149" i="12"/>
  <c r="J150" i="12"/>
  <c r="J151" i="12"/>
  <c r="J152" i="12"/>
  <c r="J153" i="12"/>
  <c r="J154" i="12"/>
  <c r="J155" i="12"/>
  <c r="J156" i="12"/>
  <c r="J157" i="12"/>
  <c r="J159" i="12"/>
  <c r="J160" i="12"/>
  <c r="J161" i="12"/>
  <c r="J162" i="12"/>
  <c r="J163" i="12"/>
  <c r="J164" i="12"/>
  <c r="J165" i="12"/>
  <c r="J166" i="12"/>
  <c r="J167" i="12"/>
  <c r="J168" i="12"/>
  <c r="J169" i="12"/>
  <c r="J171" i="12"/>
  <c r="J172" i="12"/>
  <c r="J173" i="12"/>
  <c r="J174" i="12"/>
  <c r="J175" i="12"/>
  <c r="J176" i="12"/>
  <c r="J177" i="12"/>
  <c r="J178" i="12"/>
  <c r="J179" i="12"/>
  <c r="J180" i="12"/>
  <c r="J181" i="12"/>
  <c r="K3" i="12"/>
  <c r="J3" i="12"/>
  <c r="K4" i="11"/>
  <c r="K5" i="11"/>
  <c r="K6" i="11"/>
  <c r="K7" i="11"/>
  <c r="K8" i="11"/>
  <c r="K9" i="11"/>
  <c r="K10" i="11"/>
  <c r="K11" i="11"/>
  <c r="K12" i="11"/>
  <c r="K13" i="11"/>
  <c r="K15" i="11"/>
  <c r="K16" i="11"/>
  <c r="K17" i="11"/>
  <c r="K18" i="11"/>
  <c r="K19" i="11"/>
  <c r="K20" i="11"/>
  <c r="K21" i="11"/>
  <c r="K22" i="11"/>
  <c r="K23" i="11"/>
  <c r="K24" i="11"/>
  <c r="K25" i="11"/>
  <c r="K27" i="11"/>
  <c r="K28" i="11"/>
  <c r="K29" i="11"/>
  <c r="K30" i="11"/>
  <c r="K31" i="11"/>
  <c r="K32" i="11"/>
  <c r="K33" i="11"/>
  <c r="K34" i="11"/>
  <c r="K35" i="11"/>
  <c r="K36" i="11"/>
  <c r="K37" i="11"/>
  <c r="K39" i="11"/>
  <c r="K40" i="11"/>
  <c r="K41" i="11"/>
  <c r="K42" i="11"/>
  <c r="K43" i="11"/>
  <c r="K44" i="11"/>
  <c r="K45" i="11"/>
  <c r="K46" i="11"/>
  <c r="K47" i="11"/>
  <c r="K48" i="11"/>
  <c r="K49" i="11"/>
  <c r="K51" i="11"/>
  <c r="K52" i="11"/>
  <c r="K53" i="11"/>
  <c r="K54" i="11"/>
  <c r="K55" i="11"/>
  <c r="K56" i="11"/>
  <c r="K57" i="11"/>
  <c r="K58" i="11"/>
  <c r="K59" i="11"/>
  <c r="K60" i="11"/>
  <c r="K61" i="11"/>
  <c r="K63" i="11"/>
  <c r="K64" i="11"/>
  <c r="K65" i="11"/>
  <c r="K66" i="11"/>
  <c r="K67" i="11"/>
  <c r="K68" i="11"/>
  <c r="K69" i="11"/>
  <c r="K70" i="11"/>
  <c r="K71" i="11"/>
  <c r="K72" i="11"/>
  <c r="K73" i="11"/>
  <c r="K75" i="11"/>
  <c r="K76" i="11"/>
  <c r="K77" i="11"/>
  <c r="K78" i="11"/>
  <c r="K79" i="11"/>
  <c r="K80" i="11"/>
  <c r="K81" i="11"/>
  <c r="K82" i="11"/>
  <c r="K83" i="11"/>
  <c r="K84" i="11"/>
  <c r="K85" i="11"/>
  <c r="K87" i="11"/>
  <c r="K88" i="11"/>
  <c r="K89" i="11"/>
  <c r="K90" i="11"/>
  <c r="K91" i="11"/>
  <c r="K92" i="11"/>
  <c r="K93" i="11"/>
  <c r="K94" i="11"/>
  <c r="K95" i="11"/>
  <c r="K96" i="11"/>
  <c r="K97" i="11"/>
  <c r="K99" i="11"/>
  <c r="K100" i="11"/>
  <c r="K101" i="11"/>
  <c r="K102" i="11"/>
  <c r="K103" i="11"/>
  <c r="K104" i="11"/>
  <c r="K105" i="11"/>
  <c r="K106" i="11"/>
  <c r="K107" i="11"/>
  <c r="K108" i="11"/>
  <c r="K109" i="11"/>
  <c r="K111" i="11"/>
  <c r="K112" i="11"/>
  <c r="K113" i="11"/>
  <c r="K114" i="11"/>
  <c r="K115" i="11"/>
  <c r="K116" i="11"/>
  <c r="K117" i="11"/>
  <c r="K118" i="11"/>
  <c r="K119" i="11"/>
  <c r="K120" i="11"/>
  <c r="K121" i="11"/>
  <c r="K123" i="11"/>
  <c r="K124" i="11"/>
  <c r="K125" i="11"/>
  <c r="K126" i="11"/>
  <c r="K127" i="11"/>
  <c r="K128" i="11"/>
  <c r="K129" i="11"/>
  <c r="K130" i="11"/>
  <c r="K131" i="11"/>
  <c r="K132" i="11"/>
  <c r="K133" i="11"/>
  <c r="K135" i="11"/>
  <c r="K136" i="11"/>
  <c r="K137" i="11"/>
  <c r="K138" i="11"/>
  <c r="K139" i="11"/>
  <c r="K140" i="11"/>
  <c r="K141" i="11"/>
  <c r="K142" i="11"/>
  <c r="K143" i="11"/>
  <c r="K144" i="11"/>
  <c r="K145" i="11"/>
  <c r="K147" i="11"/>
  <c r="K148" i="11"/>
  <c r="K149" i="11"/>
  <c r="K150" i="11"/>
  <c r="K151" i="11"/>
  <c r="K152" i="11"/>
  <c r="K153" i="11"/>
  <c r="K154" i="11"/>
  <c r="K155" i="11"/>
  <c r="K156" i="11"/>
  <c r="K157" i="11"/>
  <c r="K159" i="11"/>
  <c r="K160" i="11"/>
  <c r="K161" i="11"/>
  <c r="K162" i="11"/>
  <c r="K163" i="11"/>
  <c r="K164" i="11"/>
  <c r="K165" i="11"/>
  <c r="K166" i="11"/>
  <c r="K167" i="11"/>
  <c r="K168" i="11"/>
  <c r="K169" i="11"/>
  <c r="K171" i="11"/>
  <c r="K172" i="11"/>
  <c r="K173" i="11"/>
  <c r="K174" i="11"/>
  <c r="K175" i="11"/>
  <c r="K176" i="11"/>
  <c r="K177" i="11"/>
  <c r="K178" i="11"/>
  <c r="K179" i="11"/>
  <c r="K180" i="11"/>
  <c r="K181" i="11"/>
  <c r="J4" i="11"/>
  <c r="J5" i="11"/>
  <c r="J6" i="11"/>
  <c r="J7" i="11"/>
  <c r="J8" i="11"/>
  <c r="J9" i="11"/>
  <c r="J10" i="11"/>
  <c r="J11" i="11"/>
  <c r="J12" i="11"/>
  <c r="J13" i="11"/>
  <c r="J15" i="11"/>
  <c r="J16" i="11"/>
  <c r="J17" i="11"/>
  <c r="J18" i="11"/>
  <c r="J19" i="11"/>
  <c r="J20" i="11"/>
  <c r="J21" i="11"/>
  <c r="J22" i="11"/>
  <c r="J23" i="11"/>
  <c r="J24" i="11"/>
  <c r="J25" i="11"/>
  <c r="J27" i="11"/>
  <c r="J28" i="11"/>
  <c r="J29" i="11"/>
  <c r="J30" i="11"/>
  <c r="J31" i="11"/>
  <c r="J32" i="11"/>
  <c r="J33" i="11"/>
  <c r="J34" i="11"/>
  <c r="J35" i="11"/>
  <c r="J36" i="11"/>
  <c r="J37" i="11"/>
  <c r="J39" i="11"/>
  <c r="J40" i="11"/>
  <c r="J41" i="11"/>
  <c r="J42" i="11"/>
  <c r="J43" i="11"/>
  <c r="J44" i="11"/>
  <c r="J45" i="11"/>
  <c r="J46" i="11"/>
  <c r="J47" i="11"/>
  <c r="J48" i="11"/>
  <c r="J49" i="11"/>
  <c r="J51" i="11"/>
  <c r="J52" i="11"/>
  <c r="J53" i="11"/>
  <c r="J54" i="11"/>
  <c r="J55" i="11"/>
  <c r="J56" i="11"/>
  <c r="J57" i="11"/>
  <c r="J58" i="11"/>
  <c r="J59" i="11"/>
  <c r="J60" i="11"/>
  <c r="J61" i="11"/>
  <c r="J63" i="11"/>
  <c r="J64" i="11"/>
  <c r="J65" i="11"/>
  <c r="J66" i="11"/>
  <c r="J67" i="11"/>
  <c r="J68" i="11"/>
  <c r="J69" i="11"/>
  <c r="J70" i="11"/>
  <c r="J71" i="11"/>
  <c r="J72" i="11"/>
  <c r="J73" i="11"/>
  <c r="J75" i="11"/>
  <c r="J76" i="11"/>
  <c r="J77" i="11"/>
  <c r="J78" i="11"/>
  <c r="J79" i="11"/>
  <c r="J80" i="11"/>
  <c r="J81" i="11"/>
  <c r="J82" i="11"/>
  <c r="J83" i="11"/>
  <c r="J84" i="11"/>
  <c r="J85" i="11"/>
  <c r="J87" i="11"/>
  <c r="J88" i="11"/>
  <c r="J89" i="11"/>
  <c r="J90" i="11"/>
  <c r="J91" i="11"/>
  <c r="J92" i="11"/>
  <c r="J93" i="11"/>
  <c r="J94" i="11"/>
  <c r="J95" i="11"/>
  <c r="J96" i="11"/>
  <c r="J97" i="11"/>
  <c r="J99" i="11"/>
  <c r="J100" i="11"/>
  <c r="J101" i="11"/>
  <c r="J102" i="11"/>
  <c r="J103" i="11"/>
  <c r="J104" i="11"/>
  <c r="J105" i="11"/>
  <c r="J106" i="11"/>
  <c r="J107" i="11"/>
  <c r="J108" i="11"/>
  <c r="J109" i="11"/>
  <c r="J111" i="11"/>
  <c r="J112" i="11"/>
  <c r="J113" i="11"/>
  <c r="J114" i="11"/>
  <c r="J115" i="11"/>
  <c r="J116" i="11"/>
  <c r="J117" i="11"/>
  <c r="J118" i="11"/>
  <c r="J119" i="11"/>
  <c r="J120" i="11"/>
  <c r="J121" i="11"/>
  <c r="J123" i="11"/>
  <c r="J124" i="11"/>
  <c r="J125" i="11"/>
  <c r="J126" i="11"/>
  <c r="J127" i="11"/>
  <c r="J128" i="11"/>
  <c r="J129" i="11"/>
  <c r="J130" i="11"/>
  <c r="J131" i="11"/>
  <c r="J132" i="11"/>
  <c r="J133" i="11"/>
  <c r="J135" i="11"/>
  <c r="J136" i="11"/>
  <c r="J137" i="11"/>
  <c r="J138" i="11"/>
  <c r="J139" i="11"/>
  <c r="J140" i="11"/>
  <c r="J141" i="11"/>
  <c r="J142" i="11"/>
  <c r="J143" i="11"/>
  <c r="J144" i="11"/>
  <c r="J145" i="11"/>
  <c r="J147" i="11"/>
  <c r="J148" i="11"/>
  <c r="J149" i="11"/>
  <c r="J150" i="11"/>
  <c r="J151" i="11"/>
  <c r="J152" i="11"/>
  <c r="J153" i="11"/>
  <c r="J154" i="11"/>
  <c r="J155" i="11"/>
  <c r="J156" i="11"/>
  <c r="J157" i="11"/>
  <c r="J159" i="11"/>
  <c r="J160" i="11"/>
  <c r="J161" i="11"/>
  <c r="J162" i="11"/>
  <c r="J163" i="11"/>
  <c r="J164" i="11"/>
  <c r="J165" i="11"/>
  <c r="J166" i="11"/>
  <c r="J167" i="11"/>
  <c r="J168" i="11"/>
  <c r="J169" i="11"/>
  <c r="J171" i="11"/>
  <c r="J172" i="11"/>
  <c r="J173" i="11"/>
  <c r="J174" i="11"/>
  <c r="J175" i="11"/>
  <c r="J176" i="11"/>
  <c r="J177" i="11"/>
  <c r="J178" i="11"/>
  <c r="J179" i="11"/>
  <c r="J180" i="11"/>
  <c r="J181" i="11"/>
  <c r="K3" i="11"/>
  <c r="J3" i="11"/>
  <c r="K4" i="10"/>
  <c r="K5" i="10"/>
  <c r="K6" i="10"/>
  <c r="K7" i="10"/>
  <c r="K8" i="10"/>
  <c r="K9" i="10"/>
  <c r="K10" i="10"/>
  <c r="K11" i="10"/>
  <c r="K12" i="10"/>
  <c r="K13" i="10"/>
  <c r="K15" i="10"/>
  <c r="K16" i="10"/>
  <c r="K17" i="10"/>
  <c r="K18" i="10"/>
  <c r="K19" i="10"/>
  <c r="K20" i="10"/>
  <c r="K21" i="10"/>
  <c r="K22" i="10"/>
  <c r="K23" i="10"/>
  <c r="K24" i="10"/>
  <c r="K25" i="10"/>
  <c r="K27" i="10"/>
  <c r="K28" i="10"/>
  <c r="K29" i="10"/>
  <c r="K30" i="10"/>
  <c r="K31" i="10"/>
  <c r="K32" i="10"/>
  <c r="K33" i="10"/>
  <c r="K34" i="10"/>
  <c r="K35" i="10"/>
  <c r="K36" i="10"/>
  <c r="K37" i="10"/>
  <c r="K39" i="10"/>
  <c r="K40" i="10"/>
  <c r="K41" i="10"/>
  <c r="K42" i="10"/>
  <c r="K43" i="10"/>
  <c r="K44" i="10"/>
  <c r="K45" i="10"/>
  <c r="K46" i="10"/>
  <c r="K47" i="10"/>
  <c r="K48" i="10"/>
  <c r="K49" i="10"/>
  <c r="K51" i="10"/>
  <c r="K52" i="10"/>
  <c r="K53" i="10"/>
  <c r="K54" i="10"/>
  <c r="K55" i="10"/>
  <c r="K56" i="10"/>
  <c r="K57" i="10"/>
  <c r="K58" i="10"/>
  <c r="K59" i="10"/>
  <c r="K60" i="10"/>
  <c r="K61" i="10"/>
  <c r="K63" i="10"/>
  <c r="K64" i="10"/>
  <c r="K65" i="10"/>
  <c r="K66" i="10"/>
  <c r="K67" i="10"/>
  <c r="K68" i="10"/>
  <c r="K69" i="10"/>
  <c r="K70" i="10"/>
  <c r="K71" i="10"/>
  <c r="K72" i="10"/>
  <c r="K73" i="10"/>
  <c r="K75" i="10"/>
  <c r="K76" i="10"/>
  <c r="K77" i="10"/>
  <c r="K78" i="10"/>
  <c r="K79" i="10"/>
  <c r="K80" i="10"/>
  <c r="K81" i="10"/>
  <c r="K82" i="10"/>
  <c r="K83" i="10"/>
  <c r="K84" i="10"/>
  <c r="K85" i="10"/>
  <c r="K87" i="10"/>
  <c r="K88" i="10"/>
  <c r="K89" i="10"/>
  <c r="K90" i="10"/>
  <c r="K91" i="10"/>
  <c r="K92" i="10"/>
  <c r="K93" i="10"/>
  <c r="K94" i="10"/>
  <c r="K95" i="10"/>
  <c r="K96" i="10"/>
  <c r="K97" i="10"/>
  <c r="K99" i="10"/>
  <c r="K100" i="10"/>
  <c r="K101" i="10"/>
  <c r="K102" i="10"/>
  <c r="K103" i="10"/>
  <c r="K104" i="10"/>
  <c r="K105" i="10"/>
  <c r="K106" i="10"/>
  <c r="K107" i="10"/>
  <c r="K108" i="10"/>
  <c r="K109" i="10"/>
  <c r="K111" i="10"/>
  <c r="K112" i="10"/>
  <c r="K113" i="10"/>
  <c r="K114" i="10"/>
  <c r="K115" i="10"/>
  <c r="K116" i="10"/>
  <c r="K117" i="10"/>
  <c r="K118" i="10"/>
  <c r="K119" i="10"/>
  <c r="K120" i="10"/>
  <c r="K121" i="10"/>
  <c r="K123" i="10"/>
  <c r="K124" i="10"/>
  <c r="K125" i="10"/>
  <c r="K126" i="10"/>
  <c r="K127" i="10"/>
  <c r="K128" i="10"/>
  <c r="K129" i="10"/>
  <c r="K130" i="10"/>
  <c r="K131" i="10"/>
  <c r="K132" i="10"/>
  <c r="K133" i="10"/>
  <c r="K135" i="10"/>
  <c r="K136" i="10"/>
  <c r="K137" i="10"/>
  <c r="K138" i="10"/>
  <c r="K139" i="10"/>
  <c r="K140" i="10"/>
  <c r="K141" i="10"/>
  <c r="K142" i="10"/>
  <c r="K143" i="10"/>
  <c r="K144" i="10"/>
  <c r="K145" i="10"/>
  <c r="K147" i="10"/>
  <c r="K148" i="10"/>
  <c r="K149" i="10"/>
  <c r="K150" i="10"/>
  <c r="K151" i="10"/>
  <c r="K152" i="10"/>
  <c r="K153" i="10"/>
  <c r="K154" i="10"/>
  <c r="K155" i="10"/>
  <c r="K156" i="10"/>
  <c r="K157" i="10"/>
  <c r="K159" i="10"/>
  <c r="K160" i="10"/>
  <c r="K161" i="10"/>
  <c r="K162" i="10"/>
  <c r="K163" i="10"/>
  <c r="K164" i="10"/>
  <c r="K165" i="10"/>
  <c r="K166" i="10"/>
  <c r="K167" i="10"/>
  <c r="K168" i="10"/>
  <c r="K169" i="10"/>
  <c r="K171" i="10"/>
  <c r="K172" i="10"/>
  <c r="K173" i="10"/>
  <c r="K174" i="10"/>
  <c r="K175" i="10"/>
  <c r="K176" i="10"/>
  <c r="K177" i="10"/>
  <c r="K178" i="10"/>
  <c r="K179" i="10"/>
  <c r="K180" i="10"/>
  <c r="K181" i="10"/>
  <c r="J4" i="10"/>
  <c r="J5" i="10"/>
  <c r="J6" i="10"/>
  <c r="J7" i="10"/>
  <c r="J8" i="10"/>
  <c r="J9" i="10"/>
  <c r="J10" i="10"/>
  <c r="J11" i="10"/>
  <c r="J12" i="10"/>
  <c r="J13" i="10"/>
  <c r="J15" i="10"/>
  <c r="J16" i="10"/>
  <c r="J17" i="10"/>
  <c r="J18" i="10"/>
  <c r="J19" i="10"/>
  <c r="J20" i="10"/>
  <c r="J21" i="10"/>
  <c r="J22" i="10"/>
  <c r="J23" i="10"/>
  <c r="J24" i="10"/>
  <c r="J25" i="10"/>
  <c r="J27" i="10"/>
  <c r="J28" i="10"/>
  <c r="J29" i="10"/>
  <c r="J30" i="10"/>
  <c r="J31" i="10"/>
  <c r="J32" i="10"/>
  <c r="J33" i="10"/>
  <c r="J34" i="10"/>
  <c r="J35" i="10"/>
  <c r="J36" i="10"/>
  <c r="J37" i="10"/>
  <c r="J39" i="10"/>
  <c r="J40" i="10"/>
  <c r="J41" i="10"/>
  <c r="J42" i="10"/>
  <c r="J43" i="10"/>
  <c r="J44" i="10"/>
  <c r="J45" i="10"/>
  <c r="J46" i="10"/>
  <c r="J47" i="10"/>
  <c r="J48" i="10"/>
  <c r="J49" i="10"/>
  <c r="J51" i="10"/>
  <c r="J52" i="10"/>
  <c r="J53" i="10"/>
  <c r="J54" i="10"/>
  <c r="J55" i="10"/>
  <c r="J56" i="10"/>
  <c r="J57" i="10"/>
  <c r="J58" i="10"/>
  <c r="J59" i="10"/>
  <c r="J60" i="10"/>
  <c r="J61" i="10"/>
  <c r="J63" i="10"/>
  <c r="J64" i="10"/>
  <c r="J65" i="10"/>
  <c r="J66" i="10"/>
  <c r="J67" i="10"/>
  <c r="J68" i="10"/>
  <c r="J69" i="10"/>
  <c r="J70" i="10"/>
  <c r="J71" i="10"/>
  <c r="J72" i="10"/>
  <c r="J73" i="10"/>
  <c r="J75" i="10"/>
  <c r="J76" i="10"/>
  <c r="J77" i="10"/>
  <c r="J78" i="10"/>
  <c r="J79" i="10"/>
  <c r="J80" i="10"/>
  <c r="J81" i="10"/>
  <c r="J82" i="10"/>
  <c r="J83" i="10"/>
  <c r="J84" i="10"/>
  <c r="J85" i="10"/>
  <c r="J87" i="10"/>
  <c r="J88" i="10"/>
  <c r="J89" i="10"/>
  <c r="J90" i="10"/>
  <c r="J91" i="10"/>
  <c r="J92" i="10"/>
  <c r="J93" i="10"/>
  <c r="J94" i="10"/>
  <c r="J95" i="10"/>
  <c r="J96" i="10"/>
  <c r="J97" i="10"/>
  <c r="J99" i="10"/>
  <c r="J100" i="10"/>
  <c r="J101" i="10"/>
  <c r="J102" i="10"/>
  <c r="J103" i="10"/>
  <c r="J104" i="10"/>
  <c r="J105" i="10"/>
  <c r="J106" i="10"/>
  <c r="J107" i="10"/>
  <c r="J108" i="10"/>
  <c r="J109" i="10"/>
  <c r="J111" i="10"/>
  <c r="J112" i="10"/>
  <c r="J113" i="10"/>
  <c r="J114" i="10"/>
  <c r="J115" i="10"/>
  <c r="J116" i="10"/>
  <c r="J117" i="10"/>
  <c r="J118" i="10"/>
  <c r="J119" i="10"/>
  <c r="J120" i="10"/>
  <c r="J121" i="10"/>
  <c r="J123" i="10"/>
  <c r="J124" i="10"/>
  <c r="J125" i="10"/>
  <c r="J126" i="10"/>
  <c r="J127" i="10"/>
  <c r="J128" i="10"/>
  <c r="J129" i="10"/>
  <c r="J130" i="10"/>
  <c r="J131" i="10"/>
  <c r="J132" i="10"/>
  <c r="J133" i="10"/>
  <c r="J135" i="10"/>
  <c r="J136" i="10"/>
  <c r="J137" i="10"/>
  <c r="J138" i="10"/>
  <c r="J139" i="10"/>
  <c r="J140" i="10"/>
  <c r="J141" i="10"/>
  <c r="J142" i="10"/>
  <c r="J143" i="10"/>
  <c r="J144" i="10"/>
  <c r="J145" i="10"/>
  <c r="J147" i="10"/>
  <c r="J148" i="10"/>
  <c r="J149" i="10"/>
  <c r="J150" i="10"/>
  <c r="J151" i="10"/>
  <c r="J152" i="10"/>
  <c r="J153" i="10"/>
  <c r="J154" i="10"/>
  <c r="J155" i="10"/>
  <c r="J156" i="10"/>
  <c r="J157" i="10"/>
  <c r="J159" i="10"/>
  <c r="J160" i="10"/>
  <c r="J161" i="10"/>
  <c r="J162" i="10"/>
  <c r="J163" i="10"/>
  <c r="J164" i="10"/>
  <c r="J165" i="10"/>
  <c r="J166" i="10"/>
  <c r="J167" i="10"/>
  <c r="J168" i="10"/>
  <c r="J169" i="10"/>
  <c r="J171" i="10"/>
  <c r="J172" i="10"/>
  <c r="J173" i="10"/>
  <c r="J174" i="10"/>
  <c r="J175" i="10"/>
  <c r="J176" i="10"/>
  <c r="J177" i="10"/>
  <c r="J178" i="10"/>
  <c r="J179" i="10"/>
  <c r="J180" i="10"/>
  <c r="J181" i="10"/>
  <c r="K3" i="10"/>
  <c r="J3" i="10"/>
  <c r="K4" i="9"/>
  <c r="K5" i="9"/>
  <c r="K6" i="9"/>
  <c r="K7" i="9"/>
  <c r="K8" i="9"/>
  <c r="K9" i="9"/>
  <c r="K10" i="9"/>
  <c r="K11" i="9"/>
  <c r="K12" i="9"/>
  <c r="K13" i="9"/>
  <c r="K15" i="9"/>
  <c r="K16" i="9"/>
  <c r="K17" i="9"/>
  <c r="K18" i="9"/>
  <c r="K19" i="9"/>
  <c r="K20" i="9"/>
  <c r="K21" i="9"/>
  <c r="K22" i="9"/>
  <c r="K23" i="9"/>
  <c r="K24" i="9"/>
  <c r="K25" i="9"/>
  <c r="K27" i="9"/>
  <c r="K28" i="9"/>
  <c r="K29" i="9"/>
  <c r="K30" i="9"/>
  <c r="K31" i="9"/>
  <c r="K32" i="9"/>
  <c r="K33" i="9"/>
  <c r="K34" i="9"/>
  <c r="K35" i="9"/>
  <c r="K36" i="9"/>
  <c r="K37" i="9"/>
  <c r="K39" i="9"/>
  <c r="K40" i="9"/>
  <c r="K41" i="9"/>
  <c r="K42" i="9"/>
  <c r="K43" i="9"/>
  <c r="K44" i="9"/>
  <c r="K45" i="9"/>
  <c r="K46" i="9"/>
  <c r="K47" i="9"/>
  <c r="K48" i="9"/>
  <c r="K49" i="9"/>
  <c r="K51" i="9"/>
  <c r="K52" i="9"/>
  <c r="K53" i="9"/>
  <c r="K54" i="9"/>
  <c r="K55" i="9"/>
  <c r="K56" i="9"/>
  <c r="K57" i="9"/>
  <c r="K58" i="9"/>
  <c r="K59" i="9"/>
  <c r="K60" i="9"/>
  <c r="K61" i="9"/>
  <c r="K63" i="9"/>
  <c r="K64" i="9"/>
  <c r="K65" i="9"/>
  <c r="K66" i="9"/>
  <c r="K67" i="9"/>
  <c r="K68" i="9"/>
  <c r="K69" i="9"/>
  <c r="K70" i="9"/>
  <c r="K71" i="9"/>
  <c r="K72" i="9"/>
  <c r="K73" i="9"/>
  <c r="K75" i="9"/>
  <c r="K76" i="9"/>
  <c r="K77" i="9"/>
  <c r="K78" i="9"/>
  <c r="K79" i="9"/>
  <c r="K80" i="9"/>
  <c r="K81" i="9"/>
  <c r="K82" i="9"/>
  <c r="K83" i="9"/>
  <c r="K84" i="9"/>
  <c r="K85" i="9"/>
  <c r="K87" i="9"/>
  <c r="K88" i="9"/>
  <c r="K89" i="9"/>
  <c r="K90" i="9"/>
  <c r="K91" i="9"/>
  <c r="K92" i="9"/>
  <c r="K93" i="9"/>
  <c r="K94" i="9"/>
  <c r="K95" i="9"/>
  <c r="K96" i="9"/>
  <c r="K97" i="9"/>
  <c r="K99" i="9"/>
  <c r="K100" i="9"/>
  <c r="K101" i="9"/>
  <c r="K102" i="9"/>
  <c r="K103" i="9"/>
  <c r="K104" i="9"/>
  <c r="K105" i="9"/>
  <c r="K106" i="9"/>
  <c r="K107" i="9"/>
  <c r="K108" i="9"/>
  <c r="K109" i="9"/>
  <c r="K111" i="9"/>
  <c r="K112" i="9"/>
  <c r="K113" i="9"/>
  <c r="K114" i="9"/>
  <c r="K115" i="9"/>
  <c r="K116" i="9"/>
  <c r="K117" i="9"/>
  <c r="K118" i="9"/>
  <c r="K119" i="9"/>
  <c r="K120" i="9"/>
  <c r="K121" i="9"/>
  <c r="K123" i="9"/>
  <c r="K124" i="9"/>
  <c r="K125" i="9"/>
  <c r="K126" i="9"/>
  <c r="K127" i="9"/>
  <c r="K128" i="9"/>
  <c r="K129" i="9"/>
  <c r="K130" i="9"/>
  <c r="K131" i="9"/>
  <c r="K132" i="9"/>
  <c r="K133" i="9"/>
  <c r="K135" i="9"/>
  <c r="K136" i="9"/>
  <c r="K137" i="9"/>
  <c r="K138" i="9"/>
  <c r="K139" i="9"/>
  <c r="K140" i="9"/>
  <c r="K141" i="9"/>
  <c r="K142" i="9"/>
  <c r="K143" i="9"/>
  <c r="K144" i="9"/>
  <c r="K145" i="9"/>
  <c r="K147" i="9"/>
  <c r="K148" i="9"/>
  <c r="K149" i="9"/>
  <c r="K150" i="9"/>
  <c r="K151" i="9"/>
  <c r="K152" i="9"/>
  <c r="K153" i="9"/>
  <c r="K154" i="9"/>
  <c r="K155" i="9"/>
  <c r="K156" i="9"/>
  <c r="K157" i="9"/>
  <c r="K159" i="9"/>
  <c r="K160" i="9"/>
  <c r="K161" i="9"/>
  <c r="K162" i="9"/>
  <c r="K163" i="9"/>
  <c r="K164" i="9"/>
  <c r="K165" i="9"/>
  <c r="K166" i="9"/>
  <c r="K167" i="9"/>
  <c r="K168" i="9"/>
  <c r="K169" i="9"/>
  <c r="K171" i="9"/>
  <c r="K172" i="9"/>
  <c r="K173" i="9"/>
  <c r="K174" i="9"/>
  <c r="K175" i="9"/>
  <c r="K176" i="9"/>
  <c r="K177" i="9"/>
  <c r="K178" i="9"/>
  <c r="K179" i="9"/>
  <c r="K180" i="9"/>
  <c r="K181" i="9"/>
  <c r="J4" i="9"/>
  <c r="J5" i="9"/>
  <c r="J6" i="9"/>
  <c r="J7" i="9"/>
  <c r="J8" i="9"/>
  <c r="J9" i="9"/>
  <c r="J10" i="9"/>
  <c r="J11" i="9"/>
  <c r="J12" i="9"/>
  <c r="J13" i="9"/>
  <c r="J15" i="9"/>
  <c r="J16" i="9"/>
  <c r="J17" i="9"/>
  <c r="J18" i="9"/>
  <c r="J19" i="9"/>
  <c r="J20" i="9"/>
  <c r="J21" i="9"/>
  <c r="J22" i="9"/>
  <c r="J23" i="9"/>
  <c r="J24" i="9"/>
  <c r="J25" i="9"/>
  <c r="J27" i="9"/>
  <c r="J28" i="9"/>
  <c r="J29" i="9"/>
  <c r="J30" i="9"/>
  <c r="J31" i="9"/>
  <c r="J32" i="9"/>
  <c r="J33" i="9"/>
  <c r="J34" i="9"/>
  <c r="J35" i="9"/>
  <c r="J36" i="9"/>
  <c r="J37" i="9"/>
  <c r="J39" i="9"/>
  <c r="J40" i="9"/>
  <c r="J41" i="9"/>
  <c r="J42" i="9"/>
  <c r="J43" i="9"/>
  <c r="J44" i="9"/>
  <c r="J45" i="9"/>
  <c r="J46" i="9"/>
  <c r="J47" i="9"/>
  <c r="J48" i="9"/>
  <c r="J49" i="9"/>
  <c r="J51" i="9"/>
  <c r="J52" i="9"/>
  <c r="J53" i="9"/>
  <c r="J54" i="9"/>
  <c r="J55" i="9"/>
  <c r="J56" i="9"/>
  <c r="J57" i="9"/>
  <c r="J58" i="9"/>
  <c r="J59" i="9"/>
  <c r="J60" i="9"/>
  <c r="J61" i="9"/>
  <c r="J63" i="9"/>
  <c r="J64" i="9"/>
  <c r="J65" i="9"/>
  <c r="J66" i="9"/>
  <c r="J67" i="9"/>
  <c r="J68" i="9"/>
  <c r="J69" i="9"/>
  <c r="J70" i="9"/>
  <c r="J71" i="9"/>
  <c r="J72" i="9"/>
  <c r="J73" i="9"/>
  <c r="J75" i="9"/>
  <c r="J76" i="9"/>
  <c r="J77" i="9"/>
  <c r="J78" i="9"/>
  <c r="J79" i="9"/>
  <c r="J80" i="9"/>
  <c r="J81" i="9"/>
  <c r="J82" i="9"/>
  <c r="J83" i="9"/>
  <c r="J84" i="9"/>
  <c r="J85" i="9"/>
  <c r="J87" i="9"/>
  <c r="J88" i="9"/>
  <c r="J89" i="9"/>
  <c r="J90" i="9"/>
  <c r="J91" i="9"/>
  <c r="J92" i="9"/>
  <c r="J93" i="9"/>
  <c r="J94" i="9"/>
  <c r="J95" i="9"/>
  <c r="J96" i="9"/>
  <c r="J97" i="9"/>
  <c r="J99" i="9"/>
  <c r="J100" i="9"/>
  <c r="J101" i="9"/>
  <c r="J102" i="9"/>
  <c r="J103" i="9"/>
  <c r="J104" i="9"/>
  <c r="J105" i="9"/>
  <c r="J106" i="9"/>
  <c r="J107" i="9"/>
  <c r="J108" i="9"/>
  <c r="J109" i="9"/>
  <c r="J111" i="9"/>
  <c r="J112" i="9"/>
  <c r="J113" i="9"/>
  <c r="J114" i="9"/>
  <c r="J115" i="9"/>
  <c r="J116" i="9"/>
  <c r="J117" i="9"/>
  <c r="J118" i="9"/>
  <c r="J119" i="9"/>
  <c r="J120" i="9"/>
  <c r="J121" i="9"/>
  <c r="J123" i="9"/>
  <c r="J124" i="9"/>
  <c r="J125" i="9"/>
  <c r="J126" i="9"/>
  <c r="J127" i="9"/>
  <c r="J128" i="9"/>
  <c r="J129" i="9"/>
  <c r="J130" i="9"/>
  <c r="J131" i="9"/>
  <c r="J132" i="9"/>
  <c r="J133" i="9"/>
  <c r="J135" i="9"/>
  <c r="J136" i="9"/>
  <c r="J137" i="9"/>
  <c r="J138" i="9"/>
  <c r="J139" i="9"/>
  <c r="J140" i="9"/>
  <c r="J141" i="9"/>
  <c r="J142" i="9"/>
  <c r="J143" i="9"/>
  <c r="J144" i="9"/>
  <c r="J145" i="9"/>
  <c r="J147" i="9"/>
  <c r="J148" i="9"/>
  <c r="J149" i="9"/>
  <c r="J150" i="9"/>
  <c r="J151" i="9"/>
  <c r="J152" i="9"/>
  <c r="J153" i="9"/>
  <c r="J154" i="9"/>
  <c r="J155" i="9"/>
  <c r="J156" i="9"/>
  <c r="J157" i="9"/>
  <c r="J159" i="9"/>
  <c r="J160" i="9"/>
  <c r="J161" i="9"/>
  <c r="J162" i="9"/>
  <c r="J163" i="9"/>
  <c r="J164" i="9"/>
  <c r="J165" i="9"/>
  <c r="J166" i="9"/>
  <c r="J167" i="9"/>
  <c r="J168" i="9"/>
  <c r="J169" i="9"/>
  <c r="J171" i="9"/>
  <c r="J172" i="9"/>
  <c r="J173" i="9"/>
  <c r="J174" i="9"/>
  <c r="J175" i="9"/>
  <c r="J176" i="9"/>
  <c r="J177" i="9"/>
  <c r="J178" i="9"/>
  <c r="J179" i="9"/>
  <c r="J180" i="9"/>
  <c r="J181" i="9"/>
  <c r="K3" i="9"/>
  <c r="J3" i="9"/>
  <c r="K4" i="8"/>
  <c r="K5" i="8"/>
  <c r="K6" i="8"/>
  <c r="K7" i="8"/>
  <c r="K8" i="8"/>
  <c r="K9" i="8"/>
  <c r="K10" i="8"/>
  <c r="K11" i="8"/>
  <c r="K12" i="8"/>
  <c r="K13" i="8"/>
  <c r="K15" i="8"/>
  <c r="K16" i="8"/>
  <c r="K17" i="8"/>
  <c r="K18" i="8"/>
  <c r="K19" i="8"/>
  <c r="K20" i="8"/>
  <c r="K21" i="8"/>
  <c r="K22" i="8"/>
  <c r="K23" i="8"/>
  <c r="K24" i="8"/>
  <c r="K25" i="8"/>
  <c r="K27" i="8"/>
  <c r="K28" i="8"/>
  <c r="K29" i="8"/>
  <c r="K30" i="8"/>
  <c r="K31" i="8"/>
  <c r="K32" i="8"/>
  <c r="K33" i="8"/>
  <c r="K34" i="8"/>
  <c r="K35" i="8"/>
  <c r="K36" i="8"/>
  <c r="K37" i="8"/>
  <c r="K39" i="8"/>
  <c r="K40" i="8"/>
  <c r="K41" i="8"/>
  <c r="K42" i="8"/>
  <c r="K43" i="8"/>
  <c r="K44" i="8"/>
  <c r="K45" i="8"/>
  <c r="K46" i="8"/>
  <c r="K47" i="8"/>
  <c r="K48" i="8"/>
  <c r="K49" i="8"/>
  <c r="K51" i="8"/>
  <c r="K52" i="8"/>
  <c r="K53" i="8"/>
  <c r="K54" i="8"/>
  <c r="K55" i="8"/>
  <c r="K56" i="8"/>
  <c r="K57" i="8"/>
  <c r="K58" i="8"/>
  <c r="K59" i="8"/>
  <c r="K60" i="8"/>
  <c r="K61" i="8"/>
  <c r="K63" i="8"/>
  <c r="K64" i="8"/>
  <c r="K65" i="8"/>
  <c r="K66" i="8"/>
  <c r="K67" i="8"/>
  <c r="K68" i="8"/>
  <c r="K69" i="8"/>
  <c r="K70" i="8"/>
  <c r="K71" i="8"/>
  <c r="K72" i="8"/>
  <c r="K73" i="8"/>
  <c r="K75" i="8"/>
  <c r="K76" i="8"/>
  <c r="K77" i="8"/>
  <c r="K78" i="8"/>
  <c r="K79" i="8"/>
  <c r="K80" i="8"/>
  <c r="K81" i="8"/>
  <c r="K82" i="8"/>
  <c r="K83" i="8"/>
  <c r="K84" i="8"/>
  <c r="K85" i="8"/>
  <c r="K87" i="8"/>
  <c r="K88" i="8"/>
  <c r="K89" i="8"/>
  <c r="K90" i="8"/>
  <c r="K91" i="8"/>
  <c r="K92" i="8"/>
  <c r="K93" i="8"/>
  <c r="K94" i="8"/>
  <c r="K95" i="8"/>
  <c r="K96" i="8"/>
  <c r="K97" i="8"/>
  <c r="K99" i="8"/>
  <c r="K100" i="8"/>
  <c r="K101" i="8"/>
  <c r="K102" i="8"/>
  <c r="K103" i="8"/>
  <c r="K104" i="8"/>
  <c r="K105" i="8"/>
  <c r="K106" i="8"/>
  <c r="K107" i="8"/>
  <c r="K108" i="8"/>
  <c r="K109" i="8"/>
  <c r="K111" i="8"/>
  <c r="K112" i="8"/>
  <c r="K113" i="8"/>
  <c r="K114" i="8"/>
  <c r="K115" i="8"/>
  <c r="K116" i="8"/>
  <c r="K117" i="8"/>
  <c r="K118" i="8"/>
  <c r="K119" i="8"/>
  <c r="K120" i="8"/>
  <c r="K121" i="8"/>
  <c r="K123" i="8"/>
  <c r="K124" i="8"/>
  <c r="K125" i="8"/>
  <c r="K126" i="8"/>
  <c r="K127" i="8"/>
  <c r="K128" i="8"/>
  <c r="K129" i="8"/>
  <c r="K130" i="8"/>
  <c r="K131" i="8"/>
  <c r="K132" i="8"/>
  <c r="K133" i="8"/>
  <c r="K135" i="8"/>
  <c r="K136" i="8"/>
  <c r="K137" i="8"/>
  <c r="K138" i="8"/>
  <c r="K139" i="8"/>
  <c r="K140" i="8"/>
  <c r="K141" i="8"/>
  <c r="K142" i="8"/>
  <c r="K143" i="8"/>
  <c r="K144" i="8"/>
  <c r="K145" i="8"/>
  <c r="K147" i="8"/>
  <c r="K148" i="8"/>
  <c r="K149" i="8"/>
  <c r="K150" i="8"/>
  <c r="K151" i="8"/>
  <c r="K152" i="8"/>
  <c r="K153" i="8"/>
  <c r="K154" i="8"/>
  <c r="K155" i="8"/>
  <c r="K156" i="8"/>
  <c r="K157" i="8"/>
  <c r="K159" i="8"/>
  <c r="K160" i="8"/>
  <c r="K161" i="8"/>
  <c r="K162" i="8"/>
  <c r="K163" i="8"/>
  <c r="K164" i="8"/>
  <c r="K165" i="8"/>
  <c r="K166" i="8"/>
  <c r="K167" i="8"/>
  <c r="K168" i="8"/>
  <c r="K169" i="8"/>
  <c r="K171" i="8"/>
  <c r="K172" i="8"/>
  <c r="K173" i="8"/>
  <c r="K174" i="8"/>
  <c r="K175" i="8"/>
  <c r="K176" i="8"/>
  <c r="K177" i="8"/>
  <c r="K178" i="8"/>
  <c r="K179" i="8"/>
  <c r="K180" i="8"/>
  <c r="K181" i="8"/>
  <c r="J4" i="8"/>
  <c r="J5" i="8"/>
  <c r="J6" i="8"/>
  <c r="J7" i="8"/>
  <c r="J8" i="8"/>
  <c r="J9" i="8"/>
  <c r="J10" i="8"/>
  <c r="J11" i="8"/>
  <c r="J12" i="8"/>
  <c r="J13" i="8"/>
  <c r="J15" i="8"/>
  <c r="J16" i="8"/>
  <c r="J17" i="8"/>
  <c r="J18" i="8"/>
  <c r="J19" i="8"/>
  <c r="J20" i="8"/>
  <c r="J21" i="8"/>
  <c r="J22" i="8"/>
  <c r="J23" i="8"/>
  <c r="J24" i="8"/>
  <c r="J25" i="8"/>
  <c r="J27" i="8"/>
  <c r="J28" i="8"/>
  <c r="J29" i="8"/>
  <c r="J30" i="8"/>
  <c r="J31" i="8"/>
  <c r="J32" i="8"/>
  <c r="J33" i="8"/>
  <c r="J34" i="8"/>
  <c r="J35" i="8"/>
  <c r="J36" i="8"/>
  <c r="J37" i="8"/>
  <c r="J39" i="8"/>
  <c r="J40" i="8"/>
  <c r="J41" i="8"/>
  <c r="J42" i="8"/>
  <c r="J43" i="8"/>
  <c r="J44" i="8"/>
  <c r="J45" i="8"/>
  <c r="J46" i="8"/>
  <c r="J47" i="8"/>
  <c r="J48" i="8"/>
  <c r="J49" i="8"/>
  <c r="J51" i="8"/>
  <c r="J52" i="8"/>
  <c r="J53" i="8"/>
  <c r="J54" i="8"/>
  <c r="J55" i="8"/>
  <c r="J56" i="8"/>
  <c r="J57" i="8"/>
  <c r="J58" i="8"/>
  <c r="J59" i="8"/>
  <c r="J60" i="8"/>
  <c r="J61" i="8"/>
  <c r="J63" i="8"/>
  <c r="J64" i="8"/>
  <c r="J65" i="8"/>
  <c r="J66" i="8"/>
  <c r="J67" i="8"/>
  <c r="J68" i="8"/>
  <c r="J69" i="8"/>
  <c r="J70" i="8"/>
  <c r="J71" i="8"/>
  <c r="J72" i="8"/>
  <c r="J73" i="8"/>
  <c r="J75" i="8"/>
  <c r="J76" i="8"/>
  <c r="J77" i="8"/>
  <c r="J78" i="8"/>
  <c r="J79" i="8"/>
  <c r="J80" i="8"/>
  <c r="J81" i="8"/>
  <c r="J82" i="8"/>
  <c r="J83" i="8"/>
  <c r="J84" i="8"/>
  <c r="J85" i="8"/>
  <c r="J87" i="8"/>
  <c r="J88" i="8"/>
  <c r="J89" i="8"/>
  <c r="J90" i="8"/>
  <c r="J91" i="8"/>
  <c r="J92" i="8"/>
  <c r="J93" i="8"/>
  <c r="J94" i="8"/>
  <c r="J95" i="8"/>
  <c r="J96" i="8"/>
  <c r="J97" i="8"/>
  <c r="J99" i="8"/>
  <c r="J100" i="8"/>
  <c r="J101" i="8"/>
  <c r="J102" i="8"/>
  <c r="J103" i="8"/>
  <c r="J104" i="8"/>
  <c r="J105" i="8"/>
  <c r="J106" i="8"/>
  <c r="J107" i="8"/>
  <c r="J108" i="8"/>
  <c r="J109" i="8"/>
  <c r="J111" i="8"/>
  <c r="J112" i="8"/>
  <c r="J113" i="8"/>
  <c r="J114" i="8"/>
  <c r="J115" i="8"/>
  <c r="J116" i="8"/>
  <c r="J117" i="8"/>
  <c r="J118" i="8"/>
  <c r="J119" i="8"/>
  <c r="J120" i="8"/>
  <c r="J121" i="8"/>
  <c r="J123" i="8"/>
  <c r="J124" i="8"/>
  <c r="J125" i="8"/>
  <c r="J126" i="8"/>
  <c r="J127" i="8"/>
  <c r="J128" i="8"/>
  <c r="J129" i="8"/>
  <c r="J130" i="8"/>
  <c r="J131" i="8"/>
  <c r="J132" i="8"/>
  <c r="J133" i="8"/>
  <c r="J135" i="8"/>
  <c r="J136" i="8"/>
  <c r="J137" i="8"/>
  <c r="J138" i="8"/>
  <c r="J139" i="8"/>
  <c r="J140" i="8"/>
  <c r="J141" i="8"/>
  <c r="J142" i="8"/>
  <c r="J143" i="8"/>
  <c r="J144" i="8"/>
  <c r="J145" i="8"/>
  <c r="J147" i="8"/>
  <c r="J148" i="8"/>
  <c r="J149" i="8"/>
  <c r="J150" i="8"/>
  <c r="J151" i="8"/>
  <c r="J152" i="8"/>
  <c r="J153" i="8"/>
  <c r="J154" i="8"/>
  <c r="J155" i="8"/>
  <c r="J156" i="8"/>
  <c r="J157" i="8"/>
  <c r="J159" i="8"/>
  <c r="J160" i="8"/>
  <c r="J161" i="8"/>
  <c r="J162" i="8"/>
  <c r="J163" i="8"/>
  <c r="J164" i="8"/>
  <c r="J165" i="8"/>
  <c r="J166" i="8"/>
  <c r="J167" i="8"/>
  <c r="J168" i="8"/>
  <c r="J169" i="8"/>
  <c r="J171" i="8"/>
  <c r="J172" i="8"/>
  <c r="J173" i="8"/>
  <c r="J174" i="8"/>
  <c r="J175" i="8"/>
  <c r="J176" i="8"/>
  <c r="J177" i="8"/>
  <c r="J178" i="8"/>
  <c r="J179" i="8"/>
  <c r="J180" i="8"/>
  <c r="J181" i="8"/>
  <c r="K3" i="8"/>
  <c r="J3" i="8"/>
  <c r="K4" i="6"/>
  <c r="K5" i="6"/>
  <c r="K6" i="6"/>
  <c r="K7" i="6"/>
  <c r="K8" i="6"/>
  <c r="K9" i="6"/>
  <c r="K10" i="6"/>
  <c r="K11" i="6"/>
  <c r="K12" i="6"/>
  <c r="K13" i="6"/>
  <c r="K15" i="6"/>
  <c r="K16" i="6"/>
  <c r="K17" i="6"/>
  <c r="K18" i="6"/>
  <c r="K19" i="6"/>
  <c r="K20" i="6"/>
  <c r="K21" i="6"/>
  <c r="K22" i="6"/>
  <c r="K23" i="6"/>
  <c r="K24" i="6"/>
  <c r="K25" i="6"/>
  <c r="K27" i="6"/>
  <c r="K28" i="6"/>
  <c r="K29" i="6"/>
  <c r="K30" i="6"/>
  <c r="K31" i="6"/>
  <c r="K32" i="6"/>
  <c r="K33" i="6"/>
  <c r="K34" i="6"/>
  <c r="K35" i="6"/>
  <c r="K36" i="6"/>
  <c r="K37" i="6"/>
  <c r="K39" i="6"/>
  <c r="K40" i="6"/>
  <c r="K41" i="6"/>
  <c r="K42" i="6"/>
  <c r="K43" i="6"/>
  <c r="K44" i="6"/>
  <c r="K45" i="6"/>
  <c r="K46" i="6"/>
  <c r="K47" i="6"/>
  <c r="K48" i="6"/>
  <c r="K49" i="6"/>
  <c r="K51" i="6"/>
  <c r="K52" i="6"/>
  <c r="K53" i="6"/>
  <c r="K54" i="6"/>
  <c r="K55" i="6"/>
  <c r="K56" i="6"/>
  <c r="K57" i="6"/>
  <c r="K58" i="6"/>
  <c r="K59" i="6"/>
  <c r="K60" i="6"/>
  <c r="K61" i="6"/>
  <c r="K63" i="6"/>
  <c r="K64" i="6"/>
  <c r="K65" i="6"/>
  <c r="K66" i="6"/>
  <c r="K67" i="6"/>
  <c r="K68" i="6"/>
  <c r="K69" i="6"/>
  <c r="K70" i="6"/>
  <c r="K71" i="6"/>
  <c r="K72" i="6"/>
  <c r="K73" i="6"/>
  <c r="K75" i="6"/>
  <c r="K76" i="6"/>
  <c r="K77" i="6"/>
  <c r="K78" i="6"/>
  <c r="K79" i="6"/>
  <c r="K80" i="6"/>
  <c r="K81" i="6"/>
  <c r="K82" i="6"/>
  <c r="K83" i="6"/>
  <c r="K84" i="6"/>
  <c r="K85" i="6"/>
  <c r="K87" i="6"/>
  <c r="K88" i="6"/>
  <c r="K89" i="6"/>
  <c r="K90" i="6"/>
  <c r="K91" i="6"/>
  <c r="K92" i="6"/>
  <c r="K93" i="6"/>
  <c r="K94" i="6"/>
  <c r="K95" i="6"/>
  <c r="K96" i="6"/>
  <c r="K97" i="6"/>
  <c r="K99" i="6"/>
  <c r="K100" i="6"/>
  <c r="K101" i="6"/>
  <c r="K102" i="6"/>
  <c r="K103" i="6"/>
  <c r="K104" i="6"/>
  <c r="K105" i="6"/>
  <c r="K106" i="6"/>
  <c r="K107" i="6"/>
  <c r="K108" i="6"/>
  <c r="K109" i="6"/>
  <c r="K111" i="6"/>
  <c r="K112" i="6"/>
  <c r="K113" i="6"/>
  <c r="K114" i="6"/>
  <c r="K115" i="6"/>
  <c r="K116" i="6"/>
  <c r="K117" i="6"/>
  <c r="K118" i="6"/>
  <c r="K119" i="6"/>
  <c r="K120" i="6"/>
  <c r="K121" i="6"/>
  <c r="K123" i="6"/>
  <c r="K124" i="6"/>
  <c r="K125" i="6"/>
  <c r="K126" i="6"/>
  <c r="K127" i="6"/>
  <c r="K128" i="6"/>
  <c r="K129" i="6"/>
  <c r="K130" i="6"/>
  <c r="K131" i="6"/>
  <c r="K132" i="6"/>
  <c r="K133" i="6"/>
  <c r="K135" i="6"/>
  <c r="K136" i="6"/>
  <c r="K137" i="6"/>
  <c r="K138" i="6"/>
  <c r="K139" i="6"/>
  <c r="K140" i="6"/>
  <c r="K141" i="6"/>
  <c r="K142" i="6"/>
  <c r="K143" i="6"/>
  <c r="K144" i="6"/>
  <c r="K145" i="6"/>
  <c r="K147" i="6"/>
  <c r="K148" i="6"/>
  <c r="K149" i="6"/>
  <c r="K150" i="6"/>
  <c r="K151" i="6"/>
  <c r="K152" i="6"/>
  <c r="K153" i="6"/>
  <c r="K154" i="6"/>
  <c r="K155" i="6"/>
  <c r="K156" i="6"/>
  <c r="K157" i="6"/>
  <c r="K159" i="6"/>
  <c r="K160" i="6"/>
  <c r="K161" i="6"/>
  <c r="K162" i="6"/>
  <c r="K163" i="6"/>
  <c r="K164" i="6"/>
  <c r="K165" i="6"/>
  <c r="K166" i="6"/>
  <c r="K167" i="6"/>
  <c r="K168" i="6"/>
  <c r="K169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J4" i="6"/>
  <c r="J5" i="6"/>
  <c r="J6" i="6"/>
  <c r="J7" i="6"/>
  <c r="J8" i="6"/>
  <c r="J9" i="6"/>
  <c r="J10" i="6"/>
  <c r="J11" i="6"/>
  <c r="J12" i="6"/>
  <c r="J13" i="6"/>
  <c r="J15" i="6"/>
  <c r="J16" i="6"/>
  <c r="J17" i="6"/>
  <c r="J18" i="6"/>
  <c r="J19" i="6"/>
  <c r="J20" i="6"/>
  <c r="J21" i="6"/>
  <c r="J22" i="6"/>
  <c r="J23" i="6"/>
  <c r="J24" i="6"/>
  <c r="J25" i="6"/>
  <c r="J27" i="6"/>
  <c r="J28" i="6"/>
  <c r="J29" i="6"/>
  <c r="J30" i="6"/>
  <c r="J31" i="6"/>
  <c r="J32" i="6"/>
  <c r="J33" i="6"/>
  <c r="J34" i="6"/>
  <c r="J35" i="6"/>
  <c r="J36" i="6"/>
  <c r="J37" i="6"/>
  <c r="J39" i="6"/>
  <c r="J40" i="6"/>
  <c r="J41" i="6"/>
  <c r="J42" i="6"/>
  <c r="J43" i="6"/>
  <c r="J44" i="6"/>
  <c r="J45" i="6"/>
  <c r="J46" i="6"/>
  <c r="J47" i="6"/>
  <c r="J48" i="6"/>
  <c r="J49" i="6"/>
  <c r="J51" i="6"/>
  <c r="J52" i="6"/>
  <c r="J53" i="6"/>
  <c r="J54" i="6"/>
  <c r="J55" i="6"/>
  <c r="J56" i="6"/>
  <c r="J57" i="6"/>
  <c r="J58" i="6"/>
  <c r="J59" i="6"/>
  <c r="J60" i="6"/>
  <c r="J61" i="6"/>
  <c r="J63" i="6"/>
  <c r="J64" i="6"/>
  <c r="J65" i="6"/>
  <c r="J66" i="6"/>
  <c r="J67" i="6"/>
  <c r="J68" i="6"/>
  <c r="J69" i="6"/>
  <c r="J70" i="6"/>
  <c r="J71" i="6"/>
  <c r="J72" i="6"/>
  <c r="J73" i="6"/>
  <c r="J75" i="6"/>
  <c r="J76" i="6"/>
  <c r="J77" i="6"/>
  <c r="J78" i="6"/>
  <c r="J79" i="6"/>
  <c r="J80" i="6"/>
  <c r="J81" i="6"/>
  <c r="J82" i="6"/>
  <c r="J83" i="6"/>
  <c r="J84" i="6"/>
  <c r="J85" i="6"/>
  <c r="J87" i="6"/>
  <c r="J88" i="6"/>
  <c r="J89" i="6"/>
  <c r="J90" i="6"/>
  <c r="J91" i="6"/>
  <c r="J92" i="6"/>
  <c r="J93" i="6"/>
  <c r="J94" i="6"/>
  <c r="J95" i="6"/>
  <c r="J96" i="6"/>
  <c r="J97" i="6"/>
  <c r="J99" i="6"/>
  <c r="J100" i="6"/>
  <c r="J101" i="6"/>
  <c r="J102" i="6"/>
  <c r="J103" i="6"/>
  <c r="J104" i="6"/>
  <c r="J105" i="6"/>
  <c r="J106" i="6"/>
  <c r="J107" i="6"/>
  <c r="J108" i="6"/>
  <c r="J109" i="6"/>
  <c r="J111" i="6"/>
  <c r="J112" i="6"/>
  <c r="J113" i="6"/>
  <c r="J114" i="6"/>
  <c r="J115" i="6"/>
  <c r="J116" i="6"/>
  <c r="J117" i="6"/>
  <c r="J118" i="6"/>
  <c r="J119" i="6"/>
  <c r="J120" i="6"/>
  <c r="J121" i="6"/>
  <c r="J123" i="6"/>
  <c r="J124" i="6"/>
  <c r="J125" i="6"/>
  <c r="J126" i="6"/>
  <c r="J127" i="6"/>
  <c r="J128" i="6"/>
  <c r="J129" i="6"/>
  <c r="J130" i="6"/>
  <c r="J131" i="6"/>
  <c r="J132" i="6"/>
  <c r="J133" i="6"/>
  <c r="J135" i="6"/>
  <c r="J136" i="6"/>
  <c r="J137" i="6"/>
  <c r="J138" i="6"/>
  <c r="J139" i="6"/>
  <c r="J140" i="6"/>
  <c r="J141" i="6"/>
  <c r="J142" i="6"/>
  <c r="J143" i="6"/>
  <c r="J144" i="6"/>
  <c r="J145" i="6"/>
  <c r="J147" i="6"/>
  <c r="J148" i="6"/>
  <c r="J149" i="6"/>
  <c r="J150" i="6"/>
  <c r="J151" i="6"/>
  <c r="J152" i="6"/>
  <c r="J153" i="6"/>
  <c r="J154" i="6"/>
  <c r="J155" i="6"/>
  <c r="J156" i="6"/>
  <c r="J157" i="6"/>
  <c r="J159" i="6"/>
  <c r="J160" i="6"/>
  <c r="J161" i="6"/>
  <c r="J162" i="6"/>
  <c r="J163" i="6"/>
  <c r="J164" i="6"/>
  <c r="J165" i="6"/>
  <c r="J166" i="6"/>
  <c r="J167" i="6"/>
  <c r="J168" i="6"/>
  <c r="J169" i="6"/>
  <c r="J171" i="6"/>
  <c r="J172" i="6"/>
  <c r="J173" i="6"/>
  <c r="J174" i="6"/>
  <c r="J175" i="6"/>
  <c r="J176" i="6"/>
  <c r="J177" i="6"/>
  <c r="J178" i="6"/>
  <c r="J179" i="6"/>
  <c r="J180" i="6"/>
  <c r="J181" i="6"/>
  <c r="K3" i="6"/>
  <c r="J3" i="6"/>
  <c r="K4" i="5"/>
  <c r="K5" i="5"/>
  <c r="K6" i="5"/>
  <c r="K7" i="5"/>
  <c r="K8" i="5"/>
  <c r="K9" i="5"/>
  <c r="K10" i="5"/>
  <c r="K11" i="5"/>
  <c r="K12" i="5"/>
  <c r="K13" i="5"/>
  <c r="K15" i="5"/>
  <c r="K16" i="5"/>
  <c r="K17" i="5"/>
  <c r="K18" i="5"/>
  <c r="K19" i="5"/>
  <c r="K20" i="5"/>
  <c r="K21" i="5"/>
  <c r="K22" i="5"/>
  <c r="K23" i="5"/>
  <c r="K24" i="5"/>
  <c r="K25" i="5"/>
  <c r="K27" i="5"/>
  <c r="K28" i="5"/>
  <c r="K29" i="5"/>
  <c r="K30" i="5"/>
  <c r="K31" i="5"/>
  <c r="K32" i="5"/>
  <c r="K33" i="5"/>
  <c r="K34" i="5"/>
  <c r="K35" i="5"/>
  <c r="K36" i="5"/>
  <c r="K37" i="5"/>
  <c r="K39" i="5"/>
  <c r="K40" i="5"/>
  <c r="K41" i="5"/>
  <c r="K42" i="5"/>
  <c r="K43" i="5"/>
  <c r="K44" i="5"/>
  <c r="K45" i="5"/>
  <c r="K46" i="5"/>
  <c r="K47" i="5"/>
  <c r="K48" i="5"/>
  <c r="K49" i="5"/>
  <c r="K51" i="5"/>
  <c r="K52" i="5"/>
  <c r="K53" i="5"/>
  <c r="K54" i="5"/>
  <c r="K55" i="5"/>
  <c r="K56" i="5"/>
  <c r="K57" i="5"/>
  <c r="K58" i="5"/>
  <c r="K59" i="5"/>
  <c r="K60" i="5"/>
  <c r="K61" i="5"/>
  <c r="K63" i="5"/>
  <c r="K64" i="5"/>
  <c r="K65" i="5"/>
  <c r="K66" i="5"/>
  <c r="K67" i="5"/>
  <c r="K68" i="5"/>
  <c r="K69" i="5"/>
  <c r="K70" i="5"/>
  <c r="K71" i="5"/>
  <c r="K72" i="5"/>
  <c r="K73" i="5"/>
  <c r="K75" i="5"/>
  <c r="K76" i="5"/>
  <c r="K77" i="5"/>
  <c r="K78" i="5"/>
  <c r="K79" i="5"/>
  <c r="K80" i="5"/>
  <c r="K81" i="5"/>
  <c r="K82" i="5"/>
  <c r="K83" i="5"/>
  <c r="K84" i="5"/>
  <c r="K85" i="5"/>
  <c r="K87" i="5"/>
  <c r="K88" i="5"/>
  <c r="K89" i="5"/>
  <c r="K90" i="5"/>
  <c r="K91" i="5"/>
  <c r="K92" i="5"/>
  <c r="K93" i="5"/>
  <c r="K94" i="5"/>
  <c r="K95" i="5"/>
  <c r="K96" i="5"/>
  <c r="K97" i="5"/>
  <c r="K99" i="5"/>
  <c r="K100" i="5"/>
  <c r="K101" i="5"/>
  <c r="K102" i="5"/>
  <c r="K103" i="5"/>
  <c r="K104" i="5"/>
  <c r="K105" i="5"/>
  <c r="K106" i="5"/>
  <c r="K107" i="5"/>
  <c r="K108" i="5"/>
  <c r="K109" i="5"/>
  <c r="K111" i="5"/>
  <c r="K112" i="5"/>
  <c r="K113" i="5"/>
  <c r="K114" i="5"/>
  <c r="K115" i="5"/>
  <c r="K116" i="5"/>
  <c r="K117" i="5"/>
  <c r="K118" i="5"/>
  <c r="K119" i="5"/>
  <c r="K120" i="5"/>
  <c r="K121" i="5"/>
  <c r="K123" i="5"/>
  <c r="K124" i="5"/>
  <c r="K125" i="5"/>
  <c r="K126" i="5"/>
  <c r="K127" i="5"/>
  <c r="K128" i="5"/>
  <c r="K129" i="5"/>
  <c r="K130" i="5"/>
  <c r="K131" i="5"/>
  <c r="K132" i="5"/>
  <c r="K133" i="5"/>
  <c r="K135" i="5"/>
  <c r="K136" i="5"/>
  <c r="K137" i="5"/>
  <c r="K138" i="5"/>
  <c r="K139" i="5"/>
  <c r="K140" i="5"/>
  <c r="K141" i="5"/>
  <c r="K142" i="5"/>
  <c r="K143" i="5"/>
  <c r="K144" i="5"/>
  <c r="K145" i="5"/>
  <c r="K147" i="5"/>
  <c r="K148" i="5"/>
  <c r="K149" i="5"/>
  <c r="K150" i="5"/>
  <c r="K151" i="5"/>
  <c r="K152" i="5"/>
  <c r="K153" i="5"/>
  <c r="K154" i="5"/>
  <c r="K155" i="5"/>
  <c r="K156" i="5"/>
  <c r="K157" i="5"/>
  <c r="K159" i="5"/>
  <c r="K160" i="5"/>
  <c r="K161" i="5"/>
  <c r="K162" i="5"/>
  <c r="K163" i="5"/>
  <c r="K164" i="5"/>
  <c r="K165" i="5"/>
  <c r="K166" i="5"/>
  <c r="K167" i="5"/>
  <c r="K168" i="5"/>
  <c r="K169" i="5"/>
  <c r="K171" i="5"/>
  <c r="K172" i="5"/>
  <c r="K173" i="5"/>
  <c r="K174" i="5"/>
  <c r="K175" i="5"/>
  <c r="K176" i="5"/>
  <c r="K177" i="5"/>
  <c r="K178" i="5"/>
  <c r="K179" i="5"/>
  <c r="K180" i="5"/>
  <c r="K181" i="5"/>
  <c r="J4" i="5"/>
  <c r="J5" i="5"/>
  <c r="J6" i="5"/>
  <c r="J7" i="5"/>
  <c r="J8" i="5"/>
  <c r="J9" i="5"/>
  <c r="J10" i="5"/>
  <c r="J11" i="5"/>
  <c r="J12" i="5"/>
  <c r="J13" i="5"/>
  <c r="J15" i="5"/>
  <c r="J16" i="5"/>
  <c r="J17" i="5"/>
  <c r="J18" i="5"/>
  <c r="J19" i="5"/>
  <c r="J20" i="5"/>
  <c r="J21" i="5"/>
  <c r="J22" i="5"/>
  <c r="J23" i="5"/>
  <c r="J24" i="5"/>
  <c r="J25" i="5"/>
  <c r="J27" i="5"/>
  <c r="J28" i="5"/>
  <c r="J29" i="5"/>
  <c r="J30" i="5"/>
  <c r="J31" i="5"/>
  <c r="J32" i="5"/>
  <c r="J33" i="5"/>
  <c r="J34" i="5"/>
  <c r="J35" i="5"/>
  <c r="J36" i="5"/>
  <c r="J37" i="5"/>
  <c r="J39" i="5"/>
  <c r="J40" i="5"/>
  <c r="J41" i="5"/>
  <c r="J42" i="5"/>
  <c r="J43" i="5"/>
  <c r="J44" i="5"/>
  <c r="J45" i="5"/>
  <c r="J46" i="5"/>
  <c r="J47" i="5"/>
  <c r="J48" i="5"/>
  <c r="J49" i="5"/>
  <c r="J51" i="5"/>
  <c r="J52" i="5"/>
  <c r="J53" i="5"/>
  <c r="J54" i="5"/>
  <c r="J55" i="5"/>
  <c r="J56" i="5"/>
  <c r="J57" i="5"/>
  <c r="J58" i="5"/>
  <c r="J59" i="5"/>
  <c r="J60" i="5"/>
  <c r="J61" i="5"/>
  <c r="J63" i="5"/>
  <c r="J64" i="5"/>
  <c r="J65" i="5"/>
  <c r="J66" i="5"/>
  <c r="J67" i="5"/>
  <c r="J68" i="5"/>
  <c r="J69" i="5"/>
  <c r="J70" i="5"/>
  <c r="J71" i="5"/>
  <c r="J72" i="5"/>
  <c r="J73" i="5"/>
  <c r="J75" i="5"/>
  <c r="J76" i="5"/>
  <c r="J77" i="5"/>
  <c r="J78" i="5"/>
  <c r="J79" i="5"/>
  <c r="J80" i="5"/>
  <c r="J81" i="5"/>
  <c r="J82" i="5"/>
  <c r="J83" i="5"/>
  <c r="J84" i="5"/>
  <c r="J85" i="5"/>
  <c r="J87" i="5"/>
  <c r="J88" i="5"/>
  <c r="J89" i="5"/>
  <c r="J90" i="5"/>
  <c r="J91" i="5"/>
  <c r="J92" i="5"/>
  <c r="J93" i="5"/>
  <c r="J94" i="5"/>
  <c r="J95" i="5"/>
  <c r="J96" i="5"/>
  <c r="J97" i="5"/>
  <c r="J99" i="5"/>
  <c r="J100" i="5"/>
  <c r="J101" i="5"/>
  <c r="J102" i="5"/>
  <c r="J103" i="5"/>
  <c r="J104" i="5"/>
  <c r="J105" i="5"/>
  <c r="J106" i="5"/>
  <c r="J107" i="5"/>
  <c r="J108" i="5"/>
  <c r="J109" i="5"/>
  <c r="J111" i="5"/>
  <c r="J112" i="5"/>
  <c r="J113" i="5"/>
  <c r="J114" i="5"/>
  <c r="J115" i="5"/>
  <c r="J116" i="5"/>
  <c r="J117" i="5"/>
  <c r="J118" i="5"/>
  <c r="J119" i="5"/>
  <c r="J120" i="5"/>
  <c r="J121" i="5"/>
  <c r="J123" i="5"/>
  <c r="J124" i="5"/>
  <c r="J125" i="5"/>
  <c r="J126" i="5"/>
  <c r="J127" i="5"/>
  <c r="J128" i="5"/>
  <c r="J129" i="5"/>
  <c r="J130" i="5"/>
  <c r="J131" i="5"/>
  <c r="J132" i="5"/>
  <c r="J133" i="5"/>
  <c r="J135" i="5"/>
  <c r="J136" i="5"/>
  <c r="J137" i="5"/>
  <c r="J138" i="5"/>
  <c r="J139" i="5"/>
  <c r="J140" i="5"/>
  <c r="J141" i="5"/>
  <c r="J142" i="5"/>
  <c r="J143" i="5"/>
  <c r="J144" i="5"/>
  <c r="J145" i="5"/>
  <c r="J147" i="5"/>
  <c r="J148" i="5"/>
  <c r="J149" i="5"/>
  <c r="J150" i="5"/>
  <c r="J151" i="5"/>
  <c r="J152" i="5"/>
  <c r="J153" i="5"/>
  <c r="J154" i="5"/>
  <c r="J155" i="5"/>
  <c r="J156" i="5"/>
  <c r="J157" i="5"/>
  <c r="J159" i="5"/>
  <c r="J160" i="5"/>
  <c r="J161" i="5"/>
  <c r="J162" i="5"/>
  <c r="J163" i="5"/>
  <c r="J164" i="5"/>
  <c r="J165" i="5"/>
  <c r="J166" i="5"/>
  <c r="J167" i="5"/>
  <c r="J168" i="5"/>
  <c r="J169" i="5"/>
  <c r="J171" i="5"/>
  <c r="J172" i="5"/>
  <c r="J173" i="5"/>
  <c r="J174" i="5"/>
  <c r="J175" i="5"/>
  <c r="J176" i="5"/>
  <c r="J177" i="5"/>
  <c r="J178" i="5"/>
  <c r="J179" i="5"/>
  <c r="J180" i="5"/>
  <c r="J181" i="5"/>
  <c r="K3" i="5"/>
  <c r="J3" i="5"/>
  <c r="K4" i="4"/>
  <c r="K5" i="4"/>
  <c r="K6" i="4"/>
  <c r="K7" i="4"/>
  <c r="K8" i="4"/>
  <c r="K9" i="4"/>
  <c r="K10" i="4"/>
  <c r="K11" i="4"/>
  <c r="K12" i="4"/>
  <c r="K13" i="4"/>
  <c r="K15" i="4"/>
  <c r="K16" i="4"/>
  <c r="K17" i="4"/>
  <c r="K18" i="4"/>
  <c r="K19" i="4"/>
  <c r="K20" i="4"/>
  <c r="K21" i="4"/>
  <c r="K22" i="4"/>
  <c r="K23" i="4"/>
  <c r="K24" i="4"/>
  <c r="K25" i="4"/>
  <c r="K27" i="4"/>
  <c r="K28" i="4"/>
  <c r="K29" i="4"/>
  <c r="K30" i="4"/>
  <c r="K31" i="4"/>
  <c r="K32" i="4"/>
  <c r="K33" i="4"/>
  <c r="K34" i="4"/>
  <c r="K35" i="4"/>
  <c r="K36" i="4"/>
  <c r="K37" i="4"/>
  <c r="K39" i="4"/>
  <c r="K49" i="4"/>
  <c r="K51" i="4"/>
  <c r="K52" i="4"/>
  <c r="K53" i="4"/>
  <c r="K54" i="4"/>
  <c r="K55" i="4"/>
  <c r="K56" i="4"/>
  <c r="K57" i="4"/>
  <c r="K58" i="4"/>
  <c r="K59" i="4"/>
  <c r="K60" i="4"/>
  <c r="K61" i="4"/>
  <c r="K63" i="4"/>
  <c r="K64" i="4"/>
  <c r="K65" i="4"/>
  <c r="K66" i="4"/>
  <c r="K67" i="4"/>
  <c r="K68" i="4"/>
  <c r="K69" i="4"/>
  <c r="K70" i="4"/>
  <c r="K71" i="4"/>
  <c r="K72" i="4"/>
  <c r="K73" i="4"/>
  <c r="K75" i="4"/>
  <c r="K76" i="4"/>
  <c r="K77" i="4"/>
  <c r="K78" i="4"/>
  <c r="K79" i="4"/>
  <c r="K80" i="4"/>
  <c r="K81" i="4"/>
  <c r="K82" i="4"/>
  <c r="K83" i="4"/>
  <c r="K84" i="4"/>
  <c r="K85" i="4"/>
  <c r="K87" i="4"/>
  <c r="K88" i="4"/>
  <c r="K89" i="4"/>
  <c r="K90" i="4"/>
  <c r="K91" i="4"/>
  <c r="K92" i="4"/>
  <c r="K93" i="4"/>
  <c r="K94" i="4"/>
  <c r="K95" i="4"/>
  <c r="K96" i="4"/>
  <c r="K97" i="4"/>
  <c r="K99" i="4"/>
  <c r="K100" i="4"/>
  <c r="K101" i="4"/>
  <c r="K102" i="4"/>
  <c r="K103" i="4"/>
  <c r="K104" i="4"/>
  <c r="K105" i="4"/>
  <c r="K106" i="4"/>
  <c r="K107" i="4"/>
  <c r="K108" i="4"/>
  <c r="K109" i="4"/>
  <c r="K111" i="4"/>
  <c r="K112" i="4"/>
  <c r="K113" i="4"/>
  <c r="K114" i="4"/>
  <c r="K115" i="4"/>
  <c r="K116" i="4"/>
  <c r="K117" i="4"/>
  <c r="K118" i="4"/>
  <c r="K119" i="4"/>
  <c r="K120" i="4"/>
  <c r="K121" i="4"/>
  <c r="K123" i="4"/>
  <c r="K124" i="4"/>
  <c r="K125" i="4"/>
  <c r="K126" i="4"/>
  <c r="K127" i="4"/>
  <c r="K128" i="4"/>
  <c r="K129" i="4"/>
  <c r="K130" i="4"/>
  <c r="K131" i="4"/>
  <c r="K132" i="4"/>
  <c r="K133" i="4"/>
  <c r="K135" i="4"/>
  <c r="K136" i="4"/>
  <c r="K137" i="4"/>
  <c r="K138" i="4"/>
  <c r="K139" i="4"/>
  <c r="K140" i="4"/>
  <c r="K141" i="4"/>
  <c r="K142" i="4"/>
  <c r="K143" i="4"/>
  <c r="K144" i="4"/>
  <c r="K145" i="4"/>
  <c r="K147" i="4"/>
  <c r="K148" i="4"/>
  <c r="K149" i="4"/>
  <c r="K150" i="4"/>
  <c r="K151" i="4"/>
  <c r="K152" i="4"/>
  <c r="K153" i="4"/>
  <c r="K154" i="4"/>
  <c r="K155" i="4"/>
  <c r="K156" i="4"/>
  <c r="K157" i="4"/>
  <c r="K159" i="4"/>
  <c r="K160" i="4"/>
  <c r="K161" i="4"/>
  <c r="K162" i="4"/>
  <c r="K163" i="4"/>
  <c r="K164" i="4"/>
  <c r="K165" i="4"/>
  <c r="K166" i="4"/>
  <c r="K167" i="4"/>
  <c r="K168" i="4"/>
  <c r="K169" i="4"/>
  <c r="K171" i="4"/>
  <c r="K172" i="4"/>
  <c r="K173" i="4"/>
  <c r="K174" i="4"/>
  <c r="K175" i="4"/>
  <c r="K176" i="4"/>
  <c r="K177" i="4"/>
  <c r="K178" i="4"/>
  <c r="K179" i="4"/>
  <c r="K180" i="4"/>
  <c r="K181" i="4"/>
  <c r="K3" i="4"/>
  <c r="J4" i="4"/>
  <c r="J5" i="4"/>
  <c r="J6" i="4"/>
  <c r="J7" i="4"/>
  <c r="J8" i="4"/>
  <c r="J9" i="4"/>
  <c r="J10" i="4"/>
  <c r="J11" i="4"/>
  <c r="J12" i="4"/>
  <c r="J13" i="4"/>
  <c r="J15" i="4"/>
  <c r="J16" i="4"/>
  <c r="J17" i="4"/>
  <c r="J18" i="4"/>
  <c r="J19" i="4"/>
  <c r="J20" i="4"/>
  <c r="J21" i="4"/>
  <c r="J22" i="4"/>
  <c r="J23" i="4"/>
  <c r="J24" i="4"/>
  <c r="J25" i="4"/>
  <c r="J27" i="4"/>
  <c r="J28" i="4"/>
  <c r="J29" i="4"/>
  <c r="J30" i="4"/>
  <c r="J31" i="4"/>
  <c r="J32" i="4"/>
  <c r="J33" i="4"/>
  <c r="J34" i="4"/>
  <c r="J35" i="4"/>
  <c r="J36" i="4"/>
  <c r="J37" i="4"/>
  <c r="J39" i="4"/>
  <c r="J40" i="4"/>
  <c r="J41" i="4"/>
  <c r="J42" i="4"/>
  <c r="J43" i="4"/>
  <c r="J44" i="4"/>
  <c r="J45" i="4"/>
  <c r="J46" i="4"/>
  <c r="J47" i="4"/>
  <c r="J48" i="4"/>
  <c r="J49" i="4"/>
  <c r="J51" i="4"/>
  <c r="J52" i="4"/>
  <c r="J53" i="4"/>
  <c r="J54" i="4"/>
  <c r="J55" i="4"/>
  <c r="J56" i="4"/>
  <c r="J57" i="4"/>
  <c r="J58" i="4"/>
  <c r="J59" i="4"/>
  <c r="J60" i="4"/>
  <c r="J61" i="4"/>
  <c r="J63" i="4"/>
  <c r="J64" i="4"/>
  <c r="J65" i="4"/>
  <c r="J66" i="4"/>
  <c r="J67" i="4"/>
  <c r="J68" i="4"/>
  <c r="J69" i="4"/>
  <c r="J70" i="4"/>
  <c r="J71" i="4"/>
  <c r="J72" i="4"/>
  <c r="J73" i="4"/>
  <c r="J75" i="4"/>
  <c r="J76" i="4"/>
  <c r="J77" i="4"/>
  <c r="J78" i="4"/>
  <c r="J79" i="4"/>
  <c r="J80" i="4"/>
  <c r="J81" i="4"/>
  <c r="J82" i="4"/>
  <c r="J83" i="4"/>
  <c r="J84" i="4"/>
  <c r="J85" i="4"/>
  <c r="J87" i="4"/>
  <c r="J88" i="4"/>
  <c r="J89" i="4"/>
  <c r="J90" i="4"/>
  <c r="J91" i="4"/>
  <c r="J92" i="4"/>
  <c r="J93" i="4"/>
  <c r="J94" i="4"/>
  <c r="J95" i="4"/>
  <c r="J96" i="4"/>
  <c r="J97" i="4"/>
  <c r="J99" i="4"/>
  <c r="J100" i="4"/>
  <c r="J101" i="4"/>
  <c r="J102" i="4"/>
  <c r="J103" i="4"/>
  <c r="J104" i="4"/>
  <c r="J105" i="4"/>
  <c r="J106" i="4"/>
  <c r="J107" i="4"/>
  <c r="J108" i="4"/>
  <c r="J109" i="4"/>
  <c r="J111" i="4"/>
  <c r="J112" i="4"/>
  <c r="J113" i="4"/>
  <c r="J114" i="4"/>
  <c r="J115" i="4"/>
  <c r="J116" i="4"/>
  <c r="J117" i="4"/>
  <c r="J118" i="4"/>
  <c r="J119" i="4"/>
  <c r="J120" i="4"/>
  <c r="J121" i="4"/>
  <c r="J123" i="4"/>
  <c r="J124" i="4"/>
  <c r="J125" i="4"/>
  <c r="J126" i="4"/>
  <c r="J127" i="4"/>
  <c r="J128" i="4"/>
  <c r="J129" i="4"/>
  <c r="J130" i="4"/>
  <c r="J131" i="4"/>
  <c r="J132" i="4"/>
  <c r="J133" i="4"/>
  <c r="J135" i="4"/>
  <c r="J136" i="4"/>
  <c r="J137" i="4"/>
  <c r="J138" i="4"/>
  <c r="J139" i="4"/>
  <c r="J140" i="4"/>
  <c r="J141" i="4"/>
  <c r="J142" i="4"/>
  <c r="J143" i="4"/>
  <c r="J144" i="4"/>
  <c r="J145" i="4"/>
  <c r="J147" i="4"/>
  <c r="J148" i="4"/>
  <c r="J149" i="4"/>
  <c r="J150" i="4"/>
  <c r="J151" i="4"/>
  <c r="J152" i="4"/>
  <c r="J153" i="4"/>
  <c r="J154" i="4"/>
  <c r="J155" i="4"/>
  <c r="J156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1" i="4"/>
  <c r="J172" i="4"/>
  <c r="J173" i="4"/>
  <c r="J174" i="4"/>
  <c r="J175" i="4"/>
  <c r="J176" i="4"/>
  <c r="J177" i="4"/>
  <c r="J178" i="4"/>
  <c r="J179" i="4"/>
  <c r="J180" i="4"/>
  <c r="J181" i="4"/>
  <c r="J3" i="4"/>
  <c r="K4" i="2"/>
  <c r="K5" i="2"/>
  <c r="K6" i="2"/>
  <c r="K7" i="2"/>
  <c r="K8" i="2"/>
  <c r="K9" i="2"/>
  <c r="K10" i="2"/>
  <c r="K11" i="2"/>
  <c r="K12" i="2"/>
  <c r="K13" i="2"/>
  <c r="K15" i="2"/>
  <c r="K16" i="2"/>
  <c r="K17" i="2"/>
  <c r="K18" i="2"/>
  <c r="K19" i="2"/>
  <c r="K20" i="2"/>
  <c r="K21" i="2"/>
  <c r="K22" i="2"/>
  <c r="K23" i="2"/>
  <c r="K24" i="2"/>
  <c r="K25" i="2"/>
  <c r="K27" i="2"/>
  <c r="K28" i="2"/>
  <c r="K29" i="2"/>
  <c r="K30" i="2"/>
  <c r="K31" i="2"/>
  <c r="K32" i="2"/>
  <c r="K33" i="2"/>
  <c r="K34" i="2"/>
  <c r="K35" i="2"/>
  <c r="K36" i="2"/>
  <c r="K37" i="2"/>
  <c r="K39" i="2"/>
  <c r="K40" i="2"/>
  <c r="K41" i="2"/>
  <c r="K42" i="2"/>
  <c r="K43" i="2"/>
  <c r="K44" i="2"/>
  <c r="K45" i="2"/>
  <c r="K46" i="2"/>
  <c r="K47" i="2"/>
  <c r="K48" i="2"/>
  <c r="K49" i="2"/>
  <c r="K51" i="2"/>
  <c r="K52" i="2"/>
  <c r="K53" i="2"/>
  <c r="K54" i="2"/>
  <c r="K55" i="2"/>
  <c r="K56" i="2"/>
  <c r="K57" i="2"/>
  <c r="K58" i="2"/>
  <c r="K59" i="2"/>
  <c r="K60" i="2"/>
  <c r="K61" i="2"/>
  <c r="K63" i="2"/>
  <c r="K64" i="2"/>
  <c r="K65" i="2"/>
  <c r="K66" i="2"/>
  <c r="K67" i="2"/>
  <c r="K68" i="2"/>
  <c r="K69" i="2"/>
  <c r="K70" i="2"/>
  <c r="K71" i="2"/>
  <c r="K72" i="2"/>
  <c r="K73" i="2"/>
  <c r="K75" i="2"/>
  <c r="K76" i="2"/>
  <c r="K77" i="2"/>
  <c r="K78" i="2"/>
  <c r="K79" i="2"/>
  <c r="K80" i="2"/>
  <c r="K81" i="2"/>
  <c r="K82" i="2"/>
  <c r="K83" i="2"/>
  <c r="K84" i="2"/>
  <c r="K85" i="2"/>
  <c r="K87" i="2"/>
  <c r="K88" i="2"/>
  <c r="K89" i="2"/>
  <c r="K90" i="2"/>
  <c r="K91" i="2"/>
  <c r="K92" i="2"/>
  <c r="K93" i="2"/>
  <c r="K94" i="2"/>
  <c r="K95" i="2"/>
  <c r="K96" i="2"/>
  <c r="K97" i="2"/>
  <c r="K99" i="2"/>
  <c r="K100" i="2"/>
  <c r="K101" i="2"/>
  <c r="K102" i="2"/>
  <c r="K103" i="2"/>
  <c r="K104" i="2"/>
  <c r="K105" i="2"/>
  <c r="K106" i="2"/>
  <c r="K107" i="2"/>
  <c r="K108" i="2"/>
  <c r="K109" i="2"/>
  <c r="K111" i="2"/>
  <c r="K112" i="2"/>
  <c r="K113" i="2"/>
  <c r="K114" i="2"/>
  <c r="K115" i="2"/>
  <c r="K116" i="2"/>
  <c r="K117" i="2"/>
  <c r="K118" i="2"/>
  <c r="K119" i="2"/>
  <c r="K120" i="2"/>
  <c r="K121" i="2"/>
  <c r="K123" i="2"/>
  <c r="K124" i="2"/>
  <c r="K125" i="2"/>
  <c r="K126" i="2"/>
  <c r="K127" i="2"/>
  <c r="K128" i="2"/>
  <c r="K129" i="2"/>
  <c r="K130" i="2"/>
  <c r="K131" i="2"/>
  <c r="K132" i="2"/>
  <c r="K133" i="2"/>
  <c r="K135" i="2"/>
  <c r="K136" i="2"/>
  <c r="K137" i="2"/>
  <c r="K138" i="2"/>
  <c r="K139" i="2"/>
  <c r="K140" i="2"/>
  <c r="K141" i="2"/>
  <c r="K142" i="2"/>
  <c r="K143" i="2"/>
  <c r="K144" i="2"/>
  <c r="K145" i="2"/>
  <c r="K147" i="2"/>
  <c r="K148" i="2"/>
  <c r="K149" i="2"/>
  <c r="K150" i="2"/>
  <c r="K151" i="2"/>
  <c r="K152" i="2"/>
  <c r="K153" i="2"/>
  <c r="K154" i="2"/>
  <c r="K155" i="2"/>
  <c r="K156" i="2"/>
  <c r="K157" i="2"/>
  <c r="K159" i="2"/>
  <c r="K160" i="2"/>
  <c r="K161" i="2"/>
  <c r="K162" i="2"/>
  <c r="K163" i="2"/>
  <c r="K164" i="2"/>
  <c r="K165" i="2"/>
  <c r="K166" i="2"/>
  <c r="K167" i="2"/>
  <c r="K168" i="2"/>
  <c r="K169" i="2"/>
  <c r="K171" i="2"/>
  <c r="K172" i="2"/>
  <c r="K173" i="2"/>
  <c r="K174" i="2"/>
  <c r="K175" i="2"/>
  <c r="K176" i="2"/>
  <c r="K177" i="2"/>
  <c r="K178" i="2"/>
  <c r="K179" i="2"/>
  <c r="K180" i="2"/>
  <c r="K181" i="2"/>
  <c r="K3" i="2"/>
  <c r="J4" i="2"/>
  <c r="J5" i="2"/>
  <c r="J6" i="2"/>
  <c r="J7" i="2"/>
  <c r="J8" i="2"/>
  <c r="J9" i="2"/>
  <c r="J10" i="2"/>
  <c r="J11" i="2"/>
  <c r="J12" i="2"/>
  <c r="J13" i="2"/>
  <c r="J15" i="2"/>
  <c r="J16" i="2"/>
  <c r="J17" i="2"/>
  <c r="J18" i="2"/>
  <c r="J19" i="2"/>
  <c r="J20" i="2"/>
  <c r="J21" i="2"/>
  <c r="J22" i="2"/>
  <c r="J23" i="2"/>
  <c r="J24" i="2"/>
  <c r="J25" i="2"/>
  <c r="J27" i="2"/>
  <c r="J28" i="2"/>
  <c r="J29" i="2"/>
  <c r="J30" i="2"/>
  <c r="J31" i="2"/>
  <c r="J32" i="2"/>
  <c r="J33" i="2"/>
  <c r="J34" i="2"/>
  <c r="J35" i="2"/>
  <c r="J36" i="2"/>
  <c r="J37" i="2"/>
  <c r="J39" i="2"/>
  <c r="J40" i="2"/>
  <c r="J41" i="2"/>
  <c r="J42" i="2"/>
  <c r="J43" i="2"/>
  <c r="J44" i="2"/>
  <c r="J45" i="2"/>
  <c r="J46" i="2"/>
  <c r="J47" i="2"/>
  <c r="J48" i="2"/>
  <c r="J49" i="2"/>
  <c r="J51" i="2"/>
  <c r="J52" i="2"/>
  <c r="J53" i="2"/>
  <c r="J54" i="2"/>
  <c r="J55" i="2"/>
  <c r="J56" i="2"/>
  <c r="J57" i="2"/>
  <c r="J58" i="2"/>
  <c r="J59" i="2"/>
  <c r="J60" i="2"/>
  <c r="J61" i="2"/>
  <c r="J63" i="2"/>
  <c r="J64" i="2"/>
  <c r="J65" i="2"/>
  <c r="J66" i="2"/>
  <c r="J67" i="2"/>
  <c r="J68" i="2"/>
  <c r="J69" i="2"/>
  <c r="J70" i="2"/>
  <c r="J71" i="2"/>
  <c r="J72" i="2"/>
  <c r="J73" i="2"/>
  <c r="J75" i="2"/>
  <c r="J76" i="2"/>
  <c r="J77" i="2"/>
  <c r="J78" i="2"/>
  <c r="J79" i="2"/>
  <c r="J80" i="2"/>
  <c r="J81" i="2"/>
  <c r="J82" i="2"/>
  <c r="J83" i="2"/>
  <c r="J84" i="2"/>
  <c r="J85" i="2"/>
  <c r="J87" i="2"/>
  <c r="J88" i="2"/>
  <c r="J89" i="2"/>
  <c r="J90" i="2"/>
  <c r="J91" i="2"/>
  <c r="J92" i="2"/>
  <c r="J93" i="2"/>
  <c r="J94" i="2"/>
  <c r="J95" i="2"/>
  <c r="J96" i="2"/>
  <c r="J97" i="2"/>
  <c r="J99" i="2"/>
  <c r="J100" i="2"/>
  <c r="J101" i="2"/>
  <c r="J102" i="2"/>
  <c r="J103" i="2"/>
  <c r="J104" i="2"/>
  <c r="J105" i="2"/>
  <c r="J106" i="2"/>
  <c r="J107" i="2"/>
  <c r="J108" i="2"/>
  <c r="J109" i="2"/>
  <c r="J111" i="2"/>
  <c r="J112" i="2"/>
  <c r="J113" i="2"/>
  <c r="J114" i="2"/>
  <c r="J115" i="2"/>
  <c r="J116" i="2"/>
  <c r="J117" i="2"/>
  <c r="J118" i="2"/>
  <c r="J119" i="2"/>
  <c r="J120" i="2"/>
  <c r="J121" i="2"/>
  <c r="J123" i="2"/>
  <c r="J124" i="2"/>
  <c r="J125" i="2"/>
  <c r="J126" i="2"/>
  <c r="J127" i="2"/>
  <c r="J128" i="2"/>
  <c r="J129" i="2"/>
  <c r="J130" i="2"/>
  <c r="J131" i="2"/>
  <c r="J132" i="2"/>
  <c r="J133" i="2"/>
  <c r="J135" i="2"/>
  <c r="J136" i="2"/>
  <c r="J137" i="2"/>
  <c r="J138" i="2"/>
  <c r="J139" i="2"/>
  <c r="J140" i="2"/>
  <c r="J141" i="2"/>
  <c r="J142" i="2"/>
  <c r="J143" i="2"/>
  <c r="J144" i="2"/>
  <c r="J145" i="2"/>
  <c r="J147" i="2"/>
  <c r="J148" i="2"/>
  <c r="J149" i="2"/>
  <c r="J150" i="2"/>
  <c r="J151" i="2"/>
  <c r="J152" i="2"/>
  <c r="J153" i="2"/>
  <c r="J154" i="2"/>
  <c r="J155" i="2"/>
  <c r="J156" i="2"/>
  <c r="J157" i="2"/>
  <c r="J159" i="2"/>
  <c r="J160" i="2"/>
  <c r="J161" i="2"/>
  <c r="J162" i="2"/>
  <c r="J163" i="2"/>
  <c r="J164" i="2"/>
  <c r="J165" i="2"/>
  <c r="J166" i="2"/>
  <c r="J167" i="2"/>
  <c r="J168" i="2"/>
  <c r="J169" i="2"/>
  <c r="J171" i="2"/>
  <c r="J172" i="2"/>
  <c r="J173" i="2"/>
  <c r="J174" i="2"/>
  <c r="J175" i="2"/>
  <c r="J176" i="2"/>
  <c r="J177" i="2"/>
  <c r="J178" i="2"/>
  <c r="J179" i="2"/>
  <c r="J180" i="2"/>
  <c r="J181" i="2"/>
  <c r="J3" i="2"/>
  <c r="J4" i="3"/>
  <c r="J5" i="3"/>
  <c r="J6" i="3"/>
  <c r="J7" i="3"/>
  <c r="J8" i="3"/>
  <c r="J9" i="3"/>
  <c r="J10" i="3"/>
  <c r="J11" i="3"/>
  <c r="J12" i="3"/>
  <c r="J13" i="3"/>
  <c r="J15" i="3"/>
  <c r="J16" i="3"/>
  <c r="J17" i="3"/>
  <c r="J18" i="3"/>
  <c r="J19" i="3"/>
  <c r="J20" i="3"/>
  <c r="J21" i="3"/>
  <c r="J22" i="3"/>
  <c r="J23" i="3"/>
  <c r="J24" i="3"/>
  <c r="J25" i="3"/>
  <c r="J27" i="3"/>
  <c r="J28" i="3"/>
  <c r="J29" i="3"/>
  <c r="J30" i="3"/>
  <c r="J31" i="3"/>
  <c r="J32" i="3"/>
  <c r="J33" i="3"/>
  <c r="J34" i="3"/>
  <c r="J35" i="3"/>
  <c r="J36" i="3"/>
  <c r="J37" i="3"/>
  <c r="J39" i="3"/>
  <c r="J40" i="3"/>
  <c r="J41" i="3"/>
  <c r="J42" i="3"/>
  <c r="J43" i="3"/>
  <c r="J44" i="3"/>
  <c r="J45" i="3"/>
  <c r="J46" i="3"/>
  <c r="J47" i="3"/>
  <c r="J48" i="3"/>
  <c r="J49" i="3"/>
  <c r="J51" i="3"/>
  <c r="J52" i="3"/>
  <c r="J53" i="3"/>
  <c r="J54" i="3"/>
  <c r="J55" i="3"/>
  <c r="J56" i="3"/>
  <c r="J57" i="3"/>
  <c r="J58" i="3"/>
  <c r="J59" i="3"/>
  <c r="J60" i="3"/>
  <c r="J61" i="3"/>
  <c r="J63" i="3"/>
  <c r="J64" i="3"/>
  <c r="J65" i="3"/>
  <c r="J66" i="3"/>
  <c r="J67" i="3"/>
  <c r="J68" i="3"/>
  <c r="J69" i="3"/>
  <c r="J70" i="3"/>
  <c r="J71" i="3"/>
  <c r="J72" i="3"/>
  <c r="J73" i="3"/>
  <c r="J75" i="3"/>
  <c r="J76" i="3"/>
  <c r="J77" i="3"/>
  <c r="J78" i="3"/>
  <c r="J79" i="3"/>
  <c r="J80" i="3"/>
  <c r="J81" i="3"/>
  <c r="J82" i="3"/>
  <c r="J83" i="3"/>
  <c r="J84" i="3"/>
  <c r="J85" i="3"/>
  <c r="J87" i="3"/>
  <c r="J88" i="3"/>
  <c r="J89" i="3"/>
  <c r="J90" i="3"/>
  <c r="J91" i="3"/>
  <c r="J92" i="3"/>
  <c r="J93" i="3"/>
  <c r="J94" i="3"/>
  <c r="J95" i="3"/>
  <c r="J96" i="3"/>
  <c r="J97" i="3"/>
  <c r="J99" i="3"/>
  <c r="J100" i="3"/>
  <c r="J101" i="3"/>
  <c r="J102" i="3"/>
  <c r="J103" i="3"/>
  <c r="J104" i="3"/>
  <c r="J105" i="3"/>
  <c r="J106" i="3"/>
  <c r="J107" i="3"/>
  <c r="J108" i="3"/>
  <c r="J109" i="3"/>
  <c r="J111" i="3"/>
  <c r="J112" i="3"/>
  <c r="J113" i="3"/>
  <c r="J114" i="3"/>
  <c r="J115" i="3"/>
  <c r="J116" i="3"/>
  <c r="J117" i="3"/>
  <c r="J118" i="3"/>
  <c r="J119" i="3"/>
  <c r="J120" i="3"/>
  <c r="J121" i="3"/>
  <c r="J123" i="3"/>
  <c r="J124" i="3"/>
  <c r="J125" i="3"/>
  <c r="J126" i="3"/>
  <c r="J127" i="3"/>
  <c r="J128" i="3"/>
  <c r="J129" i="3"/>
  <c r="J130" i="3"/>
  <c r="J131" i="3"/>
  <c r="J132" i="3"/>
  <c r="J133" i="3"/>
  <c r="J135" i="3"/>
  <c r="J136" i="3"/>
  <c r="J137" i="3"/>
  <c r="J138" i="3"/>
  <c r="J139" i="3"/>
  <c r="J140" i="3"/>
  <c r="J141" i="3"/>
  <c r="J142" i="3"/>
  <c r="J143" i="3"/>
  <c r="J144" i="3"/>
  <c r="J145" i="3"/>
  <c r="J147" i="3"/>
  <c r="J148" i="3"/>
  <c r="J149" i="3"/>
  <c r="J150" i="3"/>
  <c r="J151" i="3"/>
  <c r="J152" i="3"/>
  <c r="J153" i="3"/>
  <c r="J154" i="3"/>
  <c r="J155" i="3"/>
  <c r="J156" i="3"/>
  <c r="J157" i="3"/>
  <c r="J159" i="3"/>
  <c r="J160" i="3"/>
  <c r="J161" i="3"/>
  <c r="J162" i="3"/>
  <c r="J163" i="3"/>
  <c r="J164" i="3"/>
  <c r="J165" i="3"/>
  <c r="J166" i="3"/>
  <c r="J167" i="3"/>
  <c r="J168" i="3"/>
  <c r="J169" i="3"/>
  <c r="J171" i="3"/>
  <c r="J172" i="3"/>
  <c r="J173" i="3"/>
  <c r="J174" i="3"/>
  <c r="J175" i="3"/>
  <c r="J176" i="3"/>
  <c r="J177" i="3"/>
  <c r="J178" i="3"/>
  <c r="J179" i="3"/>
  <c r="J180" i="3"/>
  <c r="J181" i="3"/>
  <c r="J3" i="3"/>
  <c r="K4" i="3"/>
  <c r="K5" i="3"/>
  <c r="K6" i="3"/>
  <c r="K7" i="3"/>
  <c r="K8" i="3"/>
  <c r="K9" i="3"/>
  <c r="K10" i="3"/>
  <c r="K11" i="3"/>
  <c r="K12" i="3"/>
  <c r="K13" i="3"/>
  <c r="K15" i="3"/>
  <c r="K16" i="3"/>
  <c r="K17" i="3"/>
  <c r="K18" i="3"/>
  <c r="K19" i="3"/>
  <c r="K20" i="3"/>
  <c r="K21" i="3"/>
  <c r="K22" i="3"/>
  <c r="K23" i="3"/>
  <c r="K24" i="3"/>
  <c r="K25" i="3"/>
  <c r="K27" i="3"/>
  <c r="K28" i="3"/>
  <c r="K29" i="3"/>
  <c r="K30" i="3"/>
  <c r="K31" i="3"/>
  <c r="K32" i="3"/>
  <c r="K33" i="3"/>
  <c r="K34" i="3"/>
  <c r="K35" i="3"/>
  <c r="K36" i="3"/>
  <c r="K37" i="3"/>
  <c r="K39" i="3"/>
  <c r="K40" i="3"/>
  <c r="K41" i="3"/>
  <c r="K42" i="3"/>
  <c r="K43" i="3"/>
  <c r="K44" i="3"/>
  <c r="K45" i="3"/>
  <c r="K46" i="3"/>
  <c r="K47" i="3"/>
  <c r="K48" i="3"/>
  <c r="K49" i="3"/>
  <c r="K51" i="3"/>
  <c r="K52" i="3"/>
  <c r="K53" i="3"/>
  <c r="K54" i="3"/>
  <c r="K55" i="3"/>
  <c r="K56" i="3"/>
  <c r="K57" i="3"/>
  <c r="K58" i="3"/>
  <c r="K59" i="3"/>
  <c r="K60" i="3"/>
  <c r="K61" i="3"/>
  <c r="K63" i="3"/>
  <c r="K64" i="3"/>
  <c r="K65" i="3"/>
  <c r="K66" i="3"/>
  <c r="K67" i="3"/>
  <c r="K68" i="3"/>
  <c r="K69" i="3"/>
  <c r="K70" i="3"/>
  <c r="K71" i="3"/>
  <c r="K72" i="3"/>
  <c r="K73" i="3"/>
  <c r="K75" i="3"/>
  <c r="K76" i="3"/>
  <c r="K77" i="3"/>
  <c r="K78" i="3"/>
  <c r="K79" i="3"/>
  <c r="K80" i="3"/>
  <c r="K81" i="3"/>
  <c r="K82" i="3"/>
  <c r="K83" i="3"/>
  <c r="K84" i="3"/>
  <c r="K85" i="3"/>
  <c r="K87" i="3"/>
  <c r="K88" i="3"/>
  <c r="K89" i="3"/>
  <c r="K90" i="3"/>
  <c r="K91" i="3"/>
  <c r="K92" i="3"/>
  <c r="K93" i="3"/>
  <c r="K94" i="3"/>
  <c r="K95" i="3"/>
  <c r="K96" i="3"/>
  <c r="K97" i="3"/>
  <c r="K99" i="3"/>
  <c r="K100" i="3"/>
  <c r="K101" i="3"/>
  <c r="K102" i="3"/>
  <c r="K103" i="3"/>
  <c r="K104" i="3"/>
  <c r="K105" i="3"/>
  <c r="K106" i="3"/>
  <c r="K107" i="3"/>
  <c r="K108" i="3"/>
  <c r="K109" i="3"/>
  <c r="K111" i="3"/>
  <c r="K112" i="3"/>
  <c r="K113" i="3"/>
  <c r="K114" i="3"/>
  <c r="K115" i="3"/>
  <c r="K116" i="3"/>
  <c r="K117" i="3"/>
  <c r="K118" i="3"/>
  <c r="K119" i="3"/>
  <c r="K120" i="3"/>
  <c r="K121" i="3"/>
  <c r="K123" i="3"/>
  <c r="K124" i="3"/>
  <c r="K125" i="3"/>
  <c r="K126" i="3"/>
  <c r="K127" i="3"/>
  <c r="K128" i="3"/>
  <c r="K129" i="3"/>
  <c r="K130" i="3"/>
  <c r="K131" i="3"/>
  <c r="K132" i="3"/>
  <c r="K133" i="3"/>
  <c r="K135" i="3"/>
  <c r="K136" i="3"/>
  <c r="K137" i="3"/>
  <c r="K138" i="3"/>
  <c r="K139" i="3"/>
  <c r="K140" i="3"/>
  <c r="K141" i="3"/>
  <c r="K142" i="3"/>
  <c r="K143" i="3"/>
  <c r="K144" i="3"/>
  <c r="K145" i="3"/>
  <c r="K147" i="3"/>
  <c r="K148" i="3"/>
  <c r="K149" i="3"/>
  <c r="K150" i="3"/>
  <c r="K151" i="3"/>
  <c r="K152" i="3"/>
  <c r="K153" i="3"/>
  <c r="K154" i="3"/>
  <c r="K155" i="3"/>
  <c r="K156" i="3"/>
  <c r="K157" i="3"/>
  <c r="K159" i="3"/>
  <c r="K160" i="3"/>
  <c r="K161" i="3"/>
  <c r="K162" i="3"/>
  <c r="K163" i="3"/>
  <c r="K164" i="3"/>
  <c r="K165" i="3"/>
  <c r="K166" i="3"/>
  <c r="K167" i="3"/>
  <c r="K168" i="3"/>
  <c r="K169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3" i="3"/>
  <c r="D184" i="3" l="1"/>
  <c r="D184" i="8"/>
  <c r="E184" i="8"/>
  <c r="K154" i="13"/>
  <c r="J154" i="13"/>
  <c r="E209" i="12"/>
  <c r="E184" i="12"/>
  <c r="D184" i="12"/>
  <c r="E210" i="11"/>
  <c r="E184" i="11"/>
  <c r="D184" i="11"/>
  <c r="E208" i="10"/>
  <c r="E184" i="10"/>
  <c r="D184" i="10"/>
  <c r="E210" i="9"/>
  <c r="E184" i="9"/>
  <c r="D184" i="9"/>
  <c r="E210" i="8"/>
  <c r="E210" i="6"/>
  <c r="E184" i="6"/>
  <c r="D184" i="6"/>
  <c r="E210" i="5"/>
  <c r="E184" i="5"/>
  <c r="D184" i="5"/>
  <c r="E210" i="4"/>
  <c r="E184" i="4"/>
  <c r="D184" i="4"/>
  <c r="E210" i="3"/>
  <c r="E184" i="3"/>
  <c r="E210" i="2"/>
  <c r="D184" i="2"/>
  <c r="E184" i="2"/>
  <c r="P154" i="13" l="1"/>
  <c r="E160" i="13"/>
  <c r="E161" i="13" s="1"/>
  <c r="G184" i="8"/>
  <c r="E216" i="8" s="1"/>
  <c r="G184" i="3"/>
  <c r="E216" i="3" s="1"/>
  <c r="D160" i="13"/>
  <c r="G184" i="12"/>
  <c r="E215" i="12" s="1"/>
  <c r="G184" i="11"/>
  <c r="E216" i="11" s="1"/>
  <c r="G184" i="10"/>
  <c r="E214" i="10" s="1"/>
  <c r="G184" i="9"/>
  <c r="E216" i="9" s="1"/>
  <c r="G184" i="6"/>
  <c r="E216" i="6" s="1"/>
  <c r="G184" i="5"/>
  <c r="E216" i="5" s="1"/>
  <c r="G184" i="4"/>
  <c r="E216" i="4" s="1"/>
  <c r="G184" i="2"/>
  <c r="E216" i="2" s="1"/>
  <c r="E222" i="2" s="1"/>
  <c r="E223" i="2" s="1"/>
  <c r="E216" i="12" l="1"/>
  <c r="E221" i="12"/>
  <c r="E222" i="12" s="1"/>
  <c r="E217" i="11"/>
  <c r="E222" i="11"/>
  <c r="E223" i="11" s="1"/>
  <c r="E215" i="10"/>
  <c r="E220" i="10"/>
  <c r="E221" i="10" s="1"/>
  <c r="E217" i="9"/>
  <c r="E222" i="9"/>
  <c r="E223" i="9" s="1"/>
  <c r="E217" i="8"/>
  <c r="E222" i="8"/>
  <c r="E223" i="8" s="1"/>
  <c r="E217" i="6"/>
  <c r="E222" i="6"/>
  <c r="E223" i="6" s="1"/>
  <c r="E217" i="5"/>
  <c r="E222" i="5"/>
  <c r="E223" i="5" s="1"/>
  <c r="E217" i="4"/>
  <c r="E222" i="4"/>
  <c r="E223" i="4" s="1"/>
  <c r="E217" i="3"/>
  <c r="E222" i="3"/>
  <c r="E223" i="3" s="1"/>
  <c r="D161" i="13"/>
  <c r="J161" i="13" s="1"/>
  <c r="J160" i="13"/>
  <c r="D167" i="13" s="1"/>
  <c r="D168" i="13" s="1"/>
  <c r="E217" i="2"/>
</calcChain>
</file>

<file path=xl/sharedStrings.xml><?xml version="1.0" encoding="utf-8"?>
<sst xmlns="http://schemas.openxmlformats.org/spreadsheetml/2006/main" count="5123" uniqueCount="626">
  <si>
    <t>PUERTA 14*30</t>
  </si>
  <si>
    <t>PUERTA 14*35</t>
  </si>
  <si>
    <t>PUERTA 14*40</t>
  </si>
  <si>
    <t>PUERTA 14*45</t>
  </si>
  <si>
    <t>PUERTA 14*50</t>
  </si>
  <si>
    <t>PUERTA 14*60</t>
  </si>
  <si>
    <t>PUERTA 14*90</t>
  </si>
  <si>
    <t>PUERTA 14*120</t>
  </si>
  <si>
    <t xml:space="preserve"> </t>
  </si>
  <si>
    <t>PUERTA 17,5*30</t>
  </si>
  <si>
    <t>PUERTA 17,5*35</t>
  </si>
  <si>
    <t>PUERTA 17,5*40</t>
  </si>
  <si>
    <t>PUERTA 17,5*45</t>
  </si>
  <si>
    <t>PUERTA 17,5*50</t>
  </si>
  <si>
    <t>PUERTA 17,5*60</t>
  </si>
  <si>
    <t>PUERTA 17,5*90</t>
  </si>
  <si>
    <t>PUERTA 28*30</t>
  </si>
  <si>
    <t>PUERTA 28*35</t>
  </si>
  <si>
    <t>PUERTA 28*40</t>
  </si>
  <si>
    <t>PUERTA 28*45</t>
  </si>
  <si>
    <t>PUERTA 28*50</t>
  </si>
  <si>
    <t>PUERTA 28*60</t>
  </si>
  <si>
    <t>PUERTA 28*90</t>
  </si>
  <si>
    <t>PUERTA 28*120</t>
  </si>
  <si>
    <t>PUERTA 30*30</t>
  </si>
  <si>
    <t>PUERTA 30*35</t>
  </si>
  <si>
    <t>PUERTA 30*40</t>
  </si>
  <si>
    <t>PUERTA 30*45</t>
  </si>
  <si>
    <t>PUERTA 30*50</t>
  </si>
  <si>
    <t>PUERTA 30*60</t>
  </si>
  <si>
    <t>PUERTA 30*90</t>
  </si>
  <si>
    <t>PUERTA 35*30</t>
  </si>
  <si>
    <t>PUERTA 35*35</t>
  </si>
  <si>
    <t>PUERTA 35*40</t>
  </si>
  <si>
    <t>PUERTA 35*45</t>
  </si>
  <si>
    <t>PUERTA 35*50</t>
  </si>
  <si>
    <t>PUERTA 35*60</t>
  </si>
  <si>
    <t>PUERTA 35*90</t>
  </si>
  <si>
    <t>PUERTA 40*30</t>
  </si>
  <si>
    <t>PUERTA 40*35</t>
  </si>
  <si>
    <t>PUERTA 40*40</t>
  </si>
  <si>
    <t>PUERTA 40*45</t>
  </si>
  <si>
    <t>PUERTA 40*50</t>
  </si>
  <si>
    <t>PUERTA 40*60</t>
  </si>
  <si>
    <t>PUERTA 40*90</t>
  </si>
  <si>
    <t>PUERTA 42-45*30</t>
  </si>
  <si>
    <t>PUERTA 42-45*35</t>
  </si>
  <si>
    <t>PUERTA 42-45*40</t>
  </si>
  <si>
    <t>PUERTA 42-45*45</t>
  </si>
  <si>
    <t>PUERTA 42-45*50</t>
  </si>
  <si>
    <t>PUERTA 42-45*60</t>
  </si>
  <si>
    <t>PUERTA 50*30</t>
  </si>
  <si>
    <t>PUERTA 50*35</t>
  </si>
  <si>
    <t>PUERTA 50*40</t>
  </si>
  <si>
    <t>PUERTA 50*45</t>
  </si>
  <si>
    <t>PUERTA 50*50</t>
  </si>
  <si>
    <t>PUERTA 50*60</t>
  </si>
  <si>
    <t>PUERTA 56*30</t>
  </si>
  <si>
    <t>PUERTA 56*35</t>
  </si>
  <si>
    <t>PUERTA 56*40</t>
  </si>
  <si>
    <t>PUERTA 56*45</t>
  </si>
  <si>
    <t>PUERTA 56*50</t>
  </si>
  <si>
    <t>PUERTA 56*60</t>
  </si>
  <si>
    <t>PUERTA 60*30</t>
  </si>
  <si>
    <t>PUERTA 60*35</t>
  </si>
  <si>
    <t>PUERTA 60*40</t>
  </si>
  <si>
    <t>PUERTA 60*45</t>
  </si>
  <si>
    <t>PUERTA 60*50</t>
  </si>
  <si>
    <t>PUERTA 60*60</t>
  </si>
  <si>
    <t>PUERTA 70*30</t>
  </si>
  <si>
    <t>PUERTA 70*35</t>
  </si>
  <si>
    <t>PUERTA 70*40</t>
  </si>
  <si>
    <t>PUERTA 70*45</t>
  </si>
  <si>
    <t>PUERTA 70*50</t>
  </si>
  <si>
    <t>PUERTA 70*60</t>
  </si>
  <si>
    <t>PUERTA 80*30</t>
  </si>
  <si>
    <t>PUERTA 80*35</t>
  </si>
  <si>
    <t>PUERTA 80*40</t>
  </si>
  <si>
    <t>PUERTA 80*45</t>
  </si>
  <si>
    <t>PUERTA 80*50</t>
  </si>
  <si>
    <t>PUERTA 80*60</t>
  </si>
  <si>
    <t>PUERTA 90*30</t>
  </si>
  <si>
    <t>PUERTA 90*35</t>
  </si>
  <si>
    <t>PUERTA 90*40</t>
  </si>
  <si>
    <t>PUERTA 90*45</t>
  </si>
  <si>
    <t>PUERTA 90*50</t>
  </si>
  <si>
    <t>PUERTA 90*60</t>
  </si>
  <si>
    <t>PUERTA 130*30</t>
  </si>
  <si>
    <t>PUERTA 130*35</t>
  </si>
  <si>
    <t>PUERTA 130*40</t>
  </si>
  <si>
    <t>PUERTA 130*45</t>
  </si>
  <si>
    <t>PUERTA 130*50</t>
  </si>
  <si>
    <t>PUERTA 130*60</t>
  </si>
  <si>
    <t>PUERTA 150*30</t>
  </si>
  <si>
    <t>PUERTA 150*35</t>
  </si>
  <si>
    <t>PUERTA 150*40</t>
  </si>
  <si>
    <t>PUERTA 150*45</t>
  </si>
  <si>
    <t>PUERTA 150*50</t>
  </si>
  <si>
    <t>PUERTA 150*60</t>
  </si>
  <si>
    <t>PUERTA</t>
  </si>
  <si>
    <t>VITRINA</t>
  </si>
  <si>
    <t>MARCAR DESCUENTO COMERCIAL %</t>
  </si>
  <si>
    <t>PUERTA 14*70</t>
  </si>
  <si>
    <t>PUERTA 14*80</t>
  </si>
  <si>
    <t>PUERTA 14*100</t>
  </si>
  <si>
    <t>PUERTA 17,5*70</t>
  </si>
  <si>
    <t>PUERTA 17,5*80</t>
  </si>
  <si>
    <t>PUERTA 17,5*100</t>
  </si>
  <si>
    <t>PUERTA 17,5*120</t>
  </si>
  <si>
    <t>PUERTA 28*70</t>
  </si>
  <si>
    <t>PUERTA 28*80</t>
  </si>
  <si>
    <t>PUERTA 28*100</t>
  </si>
  <si>
    <t>PUERTA 30*70</t>
  </si>
  <si>
    <t>PUERTA 30*80</t>
  </si>
  <si>
    <t>PUERTA 30*100</t>
  </si>
  <si>
    <t>PUERTA 30*120</t>
  </si>
  <si>
    <t>PUERTA 35*70</t>
  </si>
  <si>
    <t>PUERTA 35*80</t>
  </si>
  <si>
    <t>PUERTA 35*100</t>
  </si>
  <si>
    <t>PUERTA 35*120</t>
  </si>
  <si>
    <t>PUERTA 40*70</t>
  </si>
  <si>
    <t>PUERTA 40*80</t>
  </si>
  <si>
    <t>PUERTA 40*100</t>
  </si>
  <si>
    <t>PUERTA 40*120</t>
  </si>
  <si>
    <t>PUERTA 42-45*70</t>
  </si>
  <si>
    <t>PUERTA 42-45*80</t>
  </si>
  <si>
    <t>PUERTA 42-45*90</t>
  </si>
  <si>
    <t>PUERTA 60*70</t>
  </si>
  <si>
    <t>PUERTA 60*80</t>
  </si>
  <si>
    <t>PUERTA 60*90</t>
  </si>
  <si>
    <t>PUERTA 60*100</t>
  </si>
  <si>
    <t>PUERTA 60*120</t>
  </si>
  <si>
    <t>PUERTA 70*70</t>
  </si>
  <si>
    <t>PUERTA 70*80</t>
  </si>
  <si>
    <t>PUERTA 70*90</t>
  </si>
  <si>
    <t>PUERTA 70*100</t>
  </si>
  <si>
    <t>PUERTA 70*120</t>
  </si>
  <si>
    <t>PUERTA 80*70</t>
  </si>
  <si>
    <t>PUERTA 80*80</t>
  </si>
  <si>
    <t>PUERTA 80*90</t>
  </si>
  <si>
    <t>PUERTA 80*100</t>
  </si>
  <si>
    <t>PUERTA 80*120</t>
  </si>
  <si>
    <t>PUERTA 90*70</t>
  </si>
  <si>
    <t>PUERTA 90*80</t>
  </si>
  <si>
    <t>PUERTA 90*90</t>
  </si>
  <si>
    <t>PUERTA 90*100</t>
  </si>
  <si>
    <t>PUERTA 90*120</t>
  </si>
  <si>
    <t>REVEST. DEC. 4 CANTOS 70*35</t>
  </si>
  <si>
    <t>REVEST. DEC. 4 CANTOS 70*60</t>
  </si>
  <si>
    <t>REVEST. DEC. 4 CANTOS 90*35</t>
  </si>
  <si>
    <t>REVEST. DEC. 4 CANTOS 90*60</t>
  </si>
  <si>
    <t>REGLETA 70*10</t>
  </si>
  <si>
    <t>REGLETA 90*10</t>
  </si>
  <si>
    <t>REGLETA 70*20</t>
  </si>
  <si>
    <t>REGLETA 90*20</t>
  </si>
  <si>
    <t>UNIDADES</t>
  </si>
  <si>
    <t>TOTAL COMPLEMENTOS COCINA</t>
  </si>
  <si>
    <t>VALOR TOTAL PEDIDO SIN IVA</t>
  </si>
  <si>
    <t>VALOR TOTAL PEDIDO CON IVA</t>
  </si>
  <si>
    <t>CON IVA</t>
  </si>
  <si>
    <t>SIN IVA</t>
  </si>
  <si>
    <t>ARAL</t>
  </si>
  <si>
    <t>ARAL COLOR</t>
  </si>
  <si>
    <t>V.ARAL</t>
  </si>
  <si>
    <t>VIT. ARAL COLOR</t>
  </si>
  <si>
    <t>PUERTA 45*30</t>
  </si>
  <si>
    <t>PUERTA 45*35</t>
  </si>
  <si>
    <t>PUERTA 45*40</t>
  </si>
  <si>
    <t>PUERTA 45*45</t>
  </si>
  <si>
    <t>PUERTA 45*50</t>
  </si>
  <si>
    <t>PUERTA 45*60</t>
  </si>
  <si>
    <t>PUERTA 45*70</t>
  </si>
  <si>
    <t>PUERTA 45*80</t>
  </si>
  <si>
    <t>PUERTA 45*90</t>
  </si>
  <si>
    <t>PUERTA 45*100</t>
  </si>
  <si>
    <t>PUERTA 45*120</t>
  </si>
  <si>
    <t>PUERTA 50*70</t>
  </si>
  <si>
    <t>PUERTA 50*80</t>
  </si>
  <si>
    <t>PUERTA 50*90</t>
  </si>
  <si>
    <t>PUERTA 50*100</t>
  </si>
  <si>
    <t>PUERTA 50*120</t>
  </si>
  <si>
    <t>PUERTA 100*30</t>
  </si>
  <si>
    <t>PUERTA 100*35</t>
  </si>
  <si>
    <t>PUERTA 100*40</t>
  </si>
  <si>
    <t>PUERTA 100*45</t>
  </si>
  <si>
    <t>PUERTA 100*50</t>
  </si>
  <si>
    <t>PUERTA 100*60</t>
  </si>
  <si>
    <t>PUERTA 100*70</t>
  </si>
  <si>
    <t>PUERTA 100*80</t>
  </si>
  <si>
    <t>PUERTA 100*90</t>
  </si>
  <si>
    <t>PUERTA 100*100</t>
  </si>
  <si>
    <t>PUERTA 100*120</t>
  </si>
  <si>
    <t>PUERTA 120*30</t>
  </si>
  <si>
    <t>PUERTA 120*35</t>
  </si>
  <si>
    <t>PUERTA 120*40</t>
  </si>
  <si>
    <t>PUERTA 120*45</t>
  </si>
  <si>
    <t>PUERTA 120*50</t>
  </si>
  <si>
    <t>PUERTA 120*60</t>
  </si>
  <si>
    <t>PUERTA 120*70</t>
  </si>
  <si>
    <t>PUERTA 120*80</t>
  </si>
  <si>
    <t>PUERTA 120*90</t>
  </si>
  <si>
    <t>PUERTA 120*100</t>
  </si>
  <si>
    <t>PUERTA 120*120</t>
  </si>
  <si>
    <t>PUERTA 126-130*30</t>
  </si>
  <si>
    <t>PUERTA 126-130*35</t>
  </si>
  <si>
    <t>PUERTA 126-130*40</t>
  </si>
  <si>
    <t>PUERTA 126-130*45</t>
  </si>
  <si>
    <t>PUERTA 126-130*50</t>
  </si>
  <si>
    <t>PUERTA 126-130*60</t>
  </si>
  <si>
    <t>PUERTA 126-130*70</t>
  </si>
  <si>
    <t>PUERTA 126-130*80</t>
  </si>
  <si>
    <t>PUERTA 126-130*90</t>
  </si>
  <si>
    <t>PUERTA 126-130*100</t>
  </si>
  <si>
    <t>PUERTA 126-130*120</t>
  </si>
  <si>
    <t>PUERTA 140-150*30</t>
  </si>
  <si>
    <t>PUERTA 140-150*35</t>
  </si>
  <si>
    <t>PUERTA 140-150*40</t>
  </si>
  <si>
    <t>PUERTA 140-150*45</t>
  </si>
  <si>
    <t>PUERTA 140-150*50</t>
  </si>
  <si>
    <t>PUERTA 140-150*60</t>
  </si>
  <si>
    <t>PUERTA 140-150*70</t>
  </si>
  <si>
    <t>PUERTA 140-150*80</t>
  </si>
  <si>
    <t>PUERTA 140-150*90</t>
  </si>
  <si>
    <t>PUERTA 140-150*100</t>
  </si>
  <si>
    <t>PUERTA 140-150*120</t>
  </si>
  <si>
    <t xml:space="preserve">ARAL </t>
  </si>
  <si>
    <t>NORMAL</t>
  </si>
  <si>
    <t>TOTAL PEDIDO PUERTAS</t>
  </si>
  <si>
    <t>TARIFA FENIX</t>
  </si>
  <si>
    <t>PERFIL PVC VITRINAS M.L</t>
  </si>
  <si>
    <t>REGLETA 225*10</t>
  </si>
  <si>
    <t>REGLETA 225*20</t>
  </si>
  <si>
    <t>COSTADO 4 CANTOS 244*35</t>
  </si>
  <si>
    <t>COSTADO 4 CANTOS 244*60</t>
  </si>
  <si>
    <t>BALDA TERMINAL 60*65</t>
  </si>
  <si>
    <t>BALDA TERMINAL 60*120</t>
  </si>
  <si>
    <t>TIRA DECORATIVA (CORNISA) 300*6</t>
  </si>
  <si>
    <t>ZOCALO (GRUESO 20 mm) 300*15</t>
  </si>
  <si>
    <t>CANTO ABS 22mm ML</t>
  </si>
  <si>
    <t>CANTO ACRILICO 22mm ML</t>
  </si>
  <si>
    <t>TABLERO 305*130 UNIDAD</t>
  </si>
  <si>
    <t>PRECIO</t>
  </si>
  <si>
    <t>TARIFA M.A.E</t>
  </si>
  <si>
    <t>COMPLEMENTOS FENIX</t>
  </si>
  <si>
    <t>COMPLEMENTOS M.A.E</t>
  </si>
  <si>
    <t>TARIFA MAT 19mm</t>
  </si>
  <si>
    <t>TABLERO 280*130 UNIDAD</t>
  </si>
  <si>
    <t>COMPLEMENTOS MAT 19mm</t>
  </si>
  <si>
    <t>TARIFA PET 19mm ANTIHUELLAS</t>
  </si>
  <si>
    <t>COMPLEMENTOS PET 19mm ANTIHUELLAS</t>
  </si>
  <si>
    <t>LAMIPLUS BRILLOS Y MATES</t>
  </si>
  <si>
    <t>COMPLEMENTOS LAMIPLUS BRILLOS Y MATES</t>
  </si>
  <si>
    <t>AR + ABSOLUTE</t>
  </si>
  <si>
    <t>COMPLEMENTOS AR + ABSOLUTE</t>
  </si>
  <si>
    <t>TABLERO 244*122 UNIDAD</t>
  </si>
  <si>
    <t>TABLERO 285*210 UNIDAD</t>
  </si>
  <si>
    <t>TABLERO 285*244 UNIDAD</t>
  </si>
  <si>
    <t>ECOLUX</t>
  </si>
  <si>
    <t>COMPLEMENTOS ECOLUX</t>
  </si>
  <si>
    <t>ECO-ELEGANCE</t>
  </si>
  <si>
    <t>COMPLEMENTOS ECO-ELEGANCE</t>
  </si>
  <si>
    <t>TABLERO 285*207 UNIDAD</t>
  </si>
  <si>
    <t>TABLERO LUXE 275*122 UNIDAD</t>
  </si>
  <si>
    <t>TABLERO METATEC 280*130 UNIDAD</t>
  </si>
  <si>
    <t>COMPLEMENTOS LUXE METATEC</t>
  </si>
  <si>
    <t>LUXE METATEC</t>
  </si>
  <si>
    <t>LUXURY</t>
  </si>
  <si>
    <t>COMPLEMENTOS LUXURY</t>
  </si>
  <si>
    <t>TABLERO 285*122 UNIDAD</t>
  </si>
  <si>
    <t>JOTA PET</t>
  </si>
  <si>
    <t>LISO</t>
  </si>
  <si>
    <t>PUERTA 117-126*30</t>
  </si>
  <si>
    <t>PUERTA 117-126*35</t>
  </si>
  <si>
    <t>PUERTA 117-126*40</t>
  </si>
  <si>
    <t>PUERTA 117-126*45</t>
  </si>
  <si>
    <t>PUERTA 117-126*50</t>
  </si>
  <si>
    <t>PUERTA 117-126*60</t>
  </si>
  <si>
    <t>PUERTA 180*30</t>
  </si>
  <si>
    <t>PUERTA 180*35</t>
  </si>
  <si>
    <t>PUERTA 180*40</t>
  </si>
  <si>
    <t>PUERTA 180*45</t>
  </si>
  <si>
    <t>PUERTA 180*50</t>
  </si>
  <si>
    <t>PUERTA 180*60</t>
  </si>
  <si>
    <t>TOTAL</t>
  </si>
  <si>
    <t>COSTADO 244*35</t>
  </si>
  <si>
    <t>COSTADO 244*60</t>
  </si>
  <si>
    <t>DESCUENTO GAMAS MATERIALES</t>
  </si>
  <si>
    <t>HPL</t>
  </si>
  <si>
    <t>FENIX NTM</t>
  </si>
  <si>
    <t>M.A.E.</t>
  </si>
  <si>
    <t>PET</t>
  </si>
  <si>
    <t>LAMIPLUS</t>
  </si>
  <si>
    <t>AR+ FORMICA</t>
  </si>
  <si>
    <t>MELAMINA</t>
  </si>
  <si>
    <t>MELAMINA REGISTRO</t>
  </si>
  <si>
    <t>MELAMINA BRILLO LUXE</t>
  </si>
  <si>
    <t>LUXE</t>
  </si>
  <si>
    <t>MELAMINA BRILLO LUXURY</t>
  </si>
  <si>
    <t>LUXURY -ALBINO</t>
  </si>
  <si>
    <t>PET LISO</t>
  </si>
  <si>
    <t xml:space="preserve"> *TODAS LAS PIEZAS ESPECIALES QUE NO APAREZCAN EN LA TABLA, SE COTIZAN CON EL VALOR DE LA MEDIDA</t>
  </si>
  <si>
    <t xml:space="preserve">* ESTE PRESPUESTADOR ES UNA HERRAMIENTA RAPIDA PARA CALCULAR PRECIOS, PUEDE HABER ALGUNA </t>
  </si>
  <si>
    <t xml:space="preserve">LIGERA VARIACION CON NUESTRA TARIFA OFICIAL LA CUAL ES LA VALIDA. </t>
  </si>
  <si>
    <r>
      <t xml:space="preserve">* PUEDE ACCEDER A NUESTRA TARIFA DIGITAL </t>
    </r>
    <r>
      <rPr>
        <b/>
        <sz val="11"/>
        <color theme="4"/>
        <rFont val="Calibri"/>
        <family val="2"/>
        <scheme val="minor"/>
      </rPr>
      <t>WWW.RETEC2000.COM</t>
    </r>
    <r>
      <rPr>
        <b/>
        <sz val="11"/>
        <color theme="1"/>
        <rFont val="Calibri"/>
        <family val="2"/>
        <scheme val="minor"/>
      </rPr>
      <t xml:space="preserve"> DENTRO DE LA PESTAÑA CATALOGOS. </t>
    </r>
  </si>
  <si>
    <t>* LOS DESCUENTOS NO SE APLICAN EN EL PRECIO HASTA NO HABER RELLENADO LA CASILLA CORRESPONDIENTE:</t>
  </si>
  <si>
    <t>”MARCAR DESCUENTO COMERCIAL”. LA TABLA DESCUENTO GAMAS MATERIALES ES PARA SU RECORDATORIO</t>
  </si>
  <si>
    <t>RELLENE SUS DESCUENTOS*</t>
  </si>
  <si>
    <r>
      <t xml:space="preserve">TIRADORES  </t>
    </r>
    <r>
      <rPr>
        <b/>
        <sz val="8"/>
        <color theme="1"/>
        <rFont val="Abadi"/>
        <family val="2"/>
      </rPr>
      <t>ESTÁNDAR PLATA MATE</t>
    </r>
  </si>
  <si>
    <t>*10% INCREMENTO EN ACABADOS:</t>
  </si>
  <si>
    <r>
      <t xml:space="preserve">NEGRO MATE </t>
    </r>
    <r>
      <rPr>
        <b/>
        <sz val="8"/>
        <color theme="1"/>
        <rFont val="Abadi"/>
        <family val="2"/>
      </rPr>
      <t>/</t>
    </r>
    <r>
      <rPr>
        <sz val="8"/>
        <color theme="1"/>
        <rFont val="Abadi"/>
        <family val="2"/>
      </rPr>
      <t xml:space="preserve"> ANTRACITA</t>
    </r>
    <r>
      <rPr>
        <b/>
        <sz val="8"/>
        <color theme="1"/>
        <rFont val="Abadi"/>
        <family val="2"/>
      </rPr>
      <t>/</t>
    </r>
    <r>
      <rPr>
        <sz val="8"/>
        <color theme="1"/>
        <rFont val="Abadi"/>
        <family val="2"/>
      </rPr>
      <t xml:space="preserve"> INOX </t>
    </r>
    <r>
      <rPr>
        <b/>
        <sz val="8"/>
        <color theme="1"/>
        <rFont val="Abadi"/>
        <family val="2"/>
      </rPr>
      <t>/</t>
    </r>
    <r>
      <rPr>
        <sz val="8"/>
        <color theme="1"/>
        <rFont val="Abadi"/>
        <family val="2"/>
      </rPr>
      <t>CEPILLADO</t>
    </r>
  </si>
  <si>
    <t>MISMO COLOR QUE EL TABLERO</t>
  </si>
  <si>
    <r>
      <rPr>
        <b/>
        <sz val="8"/>
        <color theme="1"/>
        <rFont val="Abadi"/>
        <family val="2"/>
      </rPr>
      <t>VITRINAS</t>
    </r>
    <r>
      <rPr>
        <sz val="8"/>
        <color theme="1"/>
        <rFont val="Abadi"/>
        <family val="2"/>
      </rPr>
      <t xml:space="preserve"> : NORMAL INCREMENTO </t>
    </r>
    <r>
      <rPr>
        <b/>
        <sz val="8"/>
        <color theme="1"/>
        <rFont val="Abadi"/>
        <family val="2"/>
      </rPr>
      <t>15%</t>
    </r>
    <r>
      <rPr>
        <sz val="8"/>
        <color theme="1"/>
        <rFont val="Abadi"/>
        <family val="2"/>
      </rPr>
      <t xml:space="preserve"> A PUERTA,</t>
    </r>
  </si>
  <si>
    <r>
      <t>BLANCO MATE</t>
    </r>
    <r>
      <rPr>
        <b/>
        <sz val="8"/>
        <color theme="1"/>
        <rFont val="Abadi"/>
        <family val="2"/>
      </rPr>
      <t>/</t>
    </r>
    <r>
      <rPr>
        <sz val="8"/>
        <color theme="1"/>
        <rFont val="Abadi"/>
        <family val="2"/>
      </rPr>
      <t xml:space="preserve"> BLANCO BRILLO</t>
    </r>
    <r>
      <rPr>
        <b/>
        <sz val="8"/>
        <color theme="1"/>
        <rFont val="Abadi"/>
        <family val="2"/>
      </rPr>
      <t xml:space="preserve">/ </t>
    </r>
    <r>
      <rPr>
        <sz val="8"/>
        <color theme="1"/>
        <rFont val="Abadi"/>
        <family val="2"/>
      </rPr>
      <t>ORO / ARAL RAYADO INOX Y NEGRO</t>
    </r>
  </si>
  <si>
    <t>Laminado ARPA Mate , Antihuellas,Autoreparable.</t>
  </si>
  <si>
    <t>MALÉ</t>
  </si>
  <si>
    <t>ALASKA</t>
  </si>
  <si>
    <t>KOSS</t>
  </si>
  <si>
    <t>OTAWA</t>
  </si>
  <si>
    <t>LONDRA</t>
  </si>
  <si>
    <t>LUXOR</t>
  </si>
  <si>
    <t>NERO</t>
  </si>
  <si>
    <t>G. BROMO</t>
  </si>
  <si>
    <t>G.EFESO</t>
  </si>
  <si>
    <t>ARIZONA</t>
  </si>
  <si>
    <t>ORINOCO</t>
  </si>
  <si>
    <t>COMODORO</t>
  </si>
  <si>
    <t>JAIPUR</t>
  </si>
  <si>
    <t>G. ANTRIM</t>
  </si>
  <si>
    <t>BLUE FEST</t>
  </si>
  <si>
    <t>Laminado Fundermax Mate Antihuellas, Autoreparable.</t>
  </si>
  <si>
    <t>M.A.E 0606</t>
  </si>
  <si>
    <t>M.A.E. 0085</t>
  </si>
  <si>
    <t>M.A.E 0733</t>
  </si>
  <si>
    <t>M.A.E 0693</t>
  </si>
  <si>
    <t>M.A.E 2289</t>
  </si>
  <si>
    <t>M.A.E 0746</t>
  </si>
  <si>
    <t>M.A.E. 0753</t>
  </si>
  <si>
    <t>M.A.E 0075</t>
  </si>
  <si>
    <t>M.A.E 0755</t>
  </si>
  <si>
    <t>M.A.E 0077</t>
  </si>
  <si>
    <t>M.A.E 0018</t>
  </si>
  <si>
    <t>M.A.E. 2206</t>
  </si>
  <si>
    <t>M.A.E. 0080</t>
  </si>
  <si>
    <t>Laminado  Mate Antihuellas</t>
  </si>
  <si>
    <t>MAT 801</t>
  </si>
  <si>
    <t>MAT 802</t>
  </si>
  <si>
    <t>MAT 803</t>
  </si>
  <si>
    <t>MAT 804</t>
  </si>
  <si>
    <t>MAT 805</t>
  </si>
  <si>
    <t>MAT 806</t>
  </si>
  <si>
    <t>MAT 807</t>
  </si>
  <si>
    <t>MAT 808</t>
  </si>
  <si>
    <t>JOTA EXPRESS</t>
  </si>
  <si>
    <t>LUXE: MELAMINA LACADA ALTO BRILLO</t>
  </si>
  <si>
    <t>METATEC: METACRILATO APLACADO ALTO BRILLO</t>
  </si>
  <si>
    <t>ZENITH</t>
  </si>
  <si>
    <t>25 % MENOS DE DESCUENTO</t>
  </si>
  <si>
    <t>METALDECO</t>
  </si>
  <si>
    <t>PEARL</t>
  </si>
  <si>
    <r>
      <t xml:space="preserve">          * TIRADORES </t>
    </r>
    <r>
      <rPr>
        <b/>
        <sz val="8"/>
        <color theme="1"/>
        <rFont val="Abadi"/>
        <family val="2"/>
      </rPr>
      <t>ARAL</t>
    </r>
    <r>
      <rPr>
        <sz val="8"/>
        <color theme="1"/>
        <rFont val="Abadi"/>
        <family val="2"/>
      </rPr>
      <t xml:space="preserve"> MEDIDA A</t>
    </r>
    <r>
      <rPr>
        <b/>
        <sz val="8"/>
        <color theme="1"/>
        <rFont val="Abadi"/>
        <family val="2"/>
      </rPr>
      <t xml:space="preserve"> -3MM</t>
    </r>
    <r>
      <rPr>
        <sz val="8"/>
        <color theme="1"/>
        <rFont val="Abadi"/>
        <family val="2"/>
      </rPr>
      <t xml:space="preserve">. PARA PUERTA A </t>
    </r>
    <r>
      <rPr>
        <b/>
        <sz val="8"/>
        <color theme="1"/>
        <rFont val="Abadi"/>
        <family val="2"/>
      </rPr>
      <t>-3MM</t>
    </r>
    <r>
      <rPr>
        <sz val="8"/>
        <color theme="1"/>
        <rFont val="Abadi"/>
        <family val="2"/>
      </rPr>
      <t xml:space="preserve">. </t>
    </r>
  </si>
  <si>
    <t xml:space="preserve">          PUERTAS A -2MM LLEVARAN EL TIRADOR A -3MM IGUALMENTE</t>
  </si>
  <si>
    <r>
      <rPr>
        <b/>
        <sz val="8"/>
        <color theme="1"/>
        <rFont val="Abadi"/>
        <family val="2"/>
      </rPr>
      <t xml:space="preserve">20% </t>
    </r>
    <r>
      <rPr>
        <sz val="8"/>
        <color theme="1"/>
        <rFont val="Abadi"/>
        <family val="2"/>
      </rPr>
      <t xml:space="preserve">INCREMENTO </t>
    </r>
    <r>
      <rPr>
        <b/>
        <sz val="8"/>
        <color theme="1"/>
        <rFont val="Abadi"/>
        <family val="2"/>
      </rPr>
      <t xml:space="preserve">TIRADORES COLOR GAMA FENIX </t>
    </r>
  </si>
  <si>
    <r>
      <rPr>
        <b/>
        <sz val="8"/>
        <color theme="1"/>
        <rFont val="Abadi"/>
        <family val="2"/>
      </rPr>
      <t xml:space="preserve">20% </t>
    </r>
    <r>
      <rPr>
        <sz val="8"/>
        <color theme="1"/>
        <rFont val="Abadi"/>
        <family val="2"/>
      </rPr>
      <t xml:space="preserve">INCREMENTO </t>
    </r>
    <r>
      <rPr>
        <b/>
        <sz val="8"/>
        <color theme="1"/>
        <rFont val="Abadi"/>
        <family val="2"/>
      </rPr>
      <t>TIRADORES COLOR GAMA M.A.E.</t>
    </r>
  </si>
  <si>
    <t>COLORES MATES</t>
  </si>
  <si>
    <t>COLORES BRILLOS</t>
  </si>
  <si>
    <t>BLANCO SMA</t>
  </si>
  <si>
    <t>BLANCO SB</t>
  </si>
  <si>
    <t>BEIGE SMA</t>
  </si>
  <si>
    <t>BEIGE SB</t>
  </si>
  <si>
    <t>ARENA SMA</t>
  </si>
  <si>
    <t>ARENA SB</t>
  </si>
  <si>
    <t>GRIS SMA</t>
  </si>
  <si>
    <t>GRIS SB</t>
  </si>
  <si>
    <t>GRAFITO SMA</t>
  </si>
  <si>
    <t>GRAFITO SB</t>
  </si>
  <si>
    <t>VERDE SMA</t>
  </si>
  <si>
    <t>TARIFA DE BLANCO</t>
  </si>
  <si>
    <t>AZUL SMA</t>
  </si>
  <si>
    <t xml:space="preserve">RESTO DE COLORES </t>
  </si>
  <si>
    <t>NEGRO SMA</t>
  </si>
  <si>
    <t>25 % INCREMENTO</t>
  </si>
  <si>
    <t>AGUAMARINA</t>
  </si>
  <si>
    <t>AZUL OXFORD</t>
  </si>
  <si>
    <t>COCO</t>
  </si>
  <si>
    <t>BLANCO ROTO</t>
  </si>
  <si>
    <t>TIERRA</t>
  </si>
  <si>
    <t>GRIS TORMENTA</t>
  </si>
  <si>
    <t>Laminado decorativo abet laminati</t>
  </si>
  <si>
    <t>SUPERWHITE</t>
  </si>
  <si>
    <t>POLAR</t>
  </si>
  <si>
    <t>BEIGE</t>
  </si>
  <si>
    <t>ARENA</t>
  </si>
  <si>
    <t>GRIS CLARO</t>
  </si>
  <si>
    <t>GRAFITTO</t>
  </si>
  <si>
    <t>MOKA</t>
  </si>
  <si>
    <t>ROJO</t>
  </si>
  <si>
    <t>BURDEOS</t>
  </si>
  <si>
    <t>TINTO</t>
  </si>
  <si>
    <t>A.CELESTE</t>
  </si>
  <si>
    <t>NEGRO</t>
  </si>
  <si>
    <t>Laminado decorativo de FORMICA</t>
  </si>
  <si>
    <t>3091 BLANCO</t>
  </si>
  <si>
    <t>TERRA</t>
  </si>
  <si>
    <t>LOUSA</t>
  </si>
  <si>
    <t>ABSOLUTE</t>
  </si>
  <si>
    <t xml:space="preserve">RESTO </t>
  </si>
  <si>
    <t xml:space="preserve">COLORES </t>
  </si>
  <si>
    <t xml:space="preserve">GAMA </t>
  </si>
  <si>
    <t>AR+PLUS</t>
  </si>
  <si>
    <t>CONSULTAR</t>
  </si>
  <si>
    <t>DISPONIBILIDAD</t>
  </si>
  <si>
    <t>DISEÑOS MADERAS (A-Z):</t>
  </si>
  <si>
    <t xml:space="preserve">ACACIA CHOCO MESURA </t>
  </si>
  <si>
    <t xml:space="preserve">ALUMINIO CAVA SOFT3 </t>
  </si>
  <si>
    <t>BOHEMIAM BLANCO BOREAL</t>
  </si>
  <si>
    <t>BRONCE SALVORA SOFT3</t>
  </si>
  <si>
    <t>CALEDONIAN OAK SEGA</t>
  </si>
  <si>
    <t xml:space="preserve">CAMBRIAN OAK SEGA </t>
  </si>
  <si>
    <t xml:space="preserve">CANVAS CRUDO ARI </t>
  </si>
  <si>
    <t xml:space="preserve">CANVAS GREIGE ARI </t>
  </si>
  <si>
    <t>CANVAS PARDO ARI</t>
  </si>
  <si>
    <t>CEMENTO 06 TEIDE</t>
  </si>
  <si>
    <t>CEREZO LUNA MESURA</t>
  </si>
  <si>
    <t xml:space="preserve">CEREZO XACOBEO SMT </t>
  </si>
  <si>
    <t xml:space="preserve">CHAMPAN METALIZADO MOON </t>
  </si>
  <si>
    <t xml:space="preserve">CORONA BASALTO TEIDE </t>
  </si>
  <si>
    <t xml:space="preserve">CORONA BRONCE TEIDE </t>
  </si>
  <si>
    <t xml:space="preserve">CRETA GRIS TEIDE </t>
  </si>
  <si>
    <t xml:space="preserve">CRETA MARFIL TEIDE </t>
  </si>
  <si>
    <t xml:space="preserve">ERABLE MUSSET SMT </t>
  </si>
  <si>
    <t xml:space="preserve">ESPIGA PIMIENTA TEXTIL </t>
  </si>
  <si>
    <t xml:space="preserve">ESPIGA SAL TEXTIL </t>
  </si>
  <si>
    <t xml:space="preserve">FRESNO ESTEPA SEGA </t>
  </si>
  <si>
    <t xml:space="preserve">FRESNO GLACIAL ÁTLAS </t>
  </si>
  <si>
    <t>FRESNO TAIGA SEGA</t>
  </si>
  <si>
    <t>FRESNO TEA SEGA</t>
  </si>
  <si>
    <t xml:space="preserve">HAYA BAMA SOFT3 </t>
  </si>
  <si>
    <t xml:space="preserve">HIGGIE PINE P.ARENADO </t>
  </si>
  <si>
    <t xml:space="preserve">HICKORY FRIDA BOREAL </t>
  </si>
  <si>
    <t xml:space="preserve"> JAPANDI NATURAL BOREAL </t>
  </si>
  <si>
    <t>LAVA STONE TEIDE</t>
  </si>
  <si>
    <t>LECER BOREAL</t>
  </si>
  <si>
    <t xml:space="preserve">LINO CANCÚN TEXTIL </t>
  </si>
  <si>
    <t xml:space="preserve">LINO HABANA TEXTIL </t>
  </si>
  <si>
    <t xml:space="preserve">LISSA OAK MESURA </t>
  </si>
  <si>
    <t>LUNA NUEVA MOA</t>
  </si>
  <si>
    <t xml:space="preserve">MÁRMOL ATENEA TEIDE </t>
  </si>
  <si>
    <t xml:space="preserve">MÁRMOL BLANCO TEIDE </t>
  </si>
  <si>
    <t>MÁRMOL HADES TEIDE</t>
  </si>
  <si>
    <t>NOGAL BOHEME ETNA</t>
  </si>
  <si>
    <t xml:space="preserve">NOGAL CANALETTO MESURA </t>
  </si>
  <si>
    <t xml:space="preserve">NOGAL SIENA SMT </t>
  </si>
  <si>
    <t xml:space="preserve">NOGAL SLOW ÁTLAS </t>
  </si>
  <si>
    <t xml:space="preserve">NOGAL VALENTINA MESURA </t>
  </si>
  <si>
    <t>NOGAL VICTORIA SMT</t>
  </si>
  <si>
    <t>OAK RIVER</t>
  </si>
  <si>
    <t>OLMO BOVARY</t>
  </si>
  <si>
    <t>OLMO GRACE ETNAOLD OAK ÁTLAS</t>
  </si>
  <si>
    <t>OLMO ONTARIO</t>
  </si>
  <si>
    <t xml:space="preserve">OLMO SABI BOREAL </t>
  </si>
  <si>
    <t xml:space="preserve">OLMO WABI BOREAL </t>
  </si>
  <si>
    <t xml:space="preserve">PERLA SOFT3 </t>
  </si>
  <si>
    <t xml:space="preserve">PIETRA ISEO TEIDE </t>
  </si>
  <si>
    <t>PINO ÁRIDO P.ARENADO</t>
  </si>
  <si>
    <t>PINO CERVINO</t>
  </si>
  <si>
    <t>PINO CHAMONIX</t>
  </si>
  <si>
    <t>PRIME WOOD</t>
  </si>
  <si>
    <t xml:space="preserve">PLAYA WOOD BOREAL </t>
  </si>
  <si>
    <t xml:space="preserve">ROBLE AMAZONA ÁTLAS </t>
  </si>
  <si>
    <t xml:space="preserve">ROBLE AURORA ÁTLAS </t>
  </si>
  <si>
    <t>ROBLE AZABACHE ÁTLAS</t>
  </si>
  <si>
    <t>ROBLE CASTELLO</t>
  </si>
  <si>
    <t>ROBLE COLORADO ÁTLAS</t>
  </si>
  <si>
    <t>ROBLE COOPER MESURA</t>
  </si>
  <si>
    <t xml:space="preserve">ROBLE DAFNE ÁTLAS </t>
  </si>
  <si>
    <t xml:space="preserve">ROBLE DENVER ÁTLAS </t>
  </si>
  <si>
    <t xml:space="preserve">ROBLE ETERNITY ÁTLAS </t>
  </si>
  <si>
    <t xml:space="preserve">ROBLE HERA SEGA </t>
  </si>
  <si>
    <t xml:space="preserve">ROBLE HÉRCULES ÁTLAS </t>
  </si>
  <si>
    <t xml:space="preserve">ROBLE MINA BOREAL </t>
  </si>
  <si>
    <t xml:space="preserve">ROBLE OASIS ÁTLAS </t>
  </si>
  <si>
    <t xml:space="preserve">ROBLE PALMA MESURA </t>
  </si>
  <si>
    <t xml:space="preserve">ROBLE SAMOA MESURA </t>
  </si>
  <si>
    <t xml:space="preserve">ROBLE POEMA ATLAS </t>
  </si>
  <si>
    <t xml:space="preserve">ROBLE ROMANCE ATLAS </t>
  </si>
  <si>
    <t xml:space="preserve">ROBLE SINATRA ÁTLAS </t>
  </si>
  <si>
    <t xml:space="preserve">ROBLE STELLA ÁTLAS </t>
  </si>
  <si>
    <t xml:space="preserve">ROBLE TRUFA MESURA </t>
  </si>
  <si>
    <t xml:space="preserve">ROBLE VERSO ATLAS </t>
  </si>
  <si>
    <t xml:space="preserve">TASMANIAN MOKA BOREAL </t>
  </si>
  <si>
    <t xml:space="preserve">TITANIO TAMBO MOON </t>
  </si>
  <si>
    <t xml:space="preserve">TWEED NATURAL TEXTIL </t>
  </si>
  <si>
    <t xml:space="preserve">WENGUE L01 P.AREN. </t>
  </si>
  <si>
    <t>COLORES LISOS MELAMINA (A-Z):</t>
  </si>
  <si>
    <t xml:space="preserve">ALUMINIO AROSA SOFT 3 </t>
  </si>
  <si>
    <t xml:space="preserve">AMARILLO POMPEYA SOFT 3 </t>
  </si>
  <si>
    <t xml:space="preserve">AMARILLO SOL SMT </t>
  </si>
  <si>
    <t xml:space="preserve">APRICOT FRUIT SOFT 3 </t>
  </si>
  <si>
    <t xml:space="preserve">AQUA BLUE SOFT 3 </t>
  </si>
  <si>
    <t xml:space="preserve">AZUL CARIBE SOFT 3 </t>
  </si>
  <si>
    <t xml:space="preserve">AZUL HANDY SOFT3 </t>
  </si>
  <si>
    <t xml:space="preserve">AZUL NAÚTICO SOFT 3 </t>
  </si>
  <si>
    <t xml:space="preserve">AZUL NUBE SOFT 3 </t>
  </si>
  <si>
    <t xml:space="preserve">AZUL STAR SOFT 3 </t>
  </si>
  <si>
    <t>BISCUIT SOFT 3</t>
  </si>
  <si>
    <t>BLANCO ARTICO ESTÁNDAR SOFT 3</t>
  </si>
  <si>
    <t xml:space="preserve">CANDY SOFT 3 </t>
  </si>
  <si>
    <t xml:space="preserve">CREMA SIL SOFT3 </t>
  </si>
  <si>
    <t xml:space="preserve">GRIS AZULADO SOFT 3 </t>
  </si>
  <si>
    <t xml:space="preserve">GRIS COCO SOFT 3 </t>
  </si>
  <si>
    <t xml:space="preserve">GRIS GU SOFT3 </t>
  </si>
  <si>
    <t xml:space="preserve">GRIS TALCO SOFT 3 </t>
  </si>
  <si>
    <t xml:space="preserve">GRIS TORMENTA SOFT 3 </t>
  </si>
  <si>
    <t xml:space="preserve">GRIS TORTORA SOFT 3 </t>
  </si>
  <si>
    <t xml:space="preserve">LILA  SOFT 3 </t>
  </si>
  <si>
    <t xml:space="preserve">LILA HAWAI SOFT 3 </t>
  </si>
  <si>
    <t xml:space="preserve">MALVA TALCO SOFT 3 </t>
  </si>
  <si>
    <t xml:space="preserve">MANDARINA SOFT3 </t>
  </si>
  <si>
    <t xml:space="preserve">MINERAL GREY SOFT 3 </t>
  </si>
  <si>
    <t xml:space="preserve">NEGRO SOFT 3 </t>
  </si>
  <si>
    <t xml:space="preserve">PETRÓLEO SOFT 3 </t>
  </si>
  <si>
    <t xml:space="preserve">ROJO POMPEYA SOFT 3 </t>
  </si>
  <si>
    <t xml:space="preserve">ROSA NUBE SOFT 3 </t>
  </si>
  <si>
    <t>ROSA TALCO SOFT 3</t>
  </si>
  <si>
    <t>ROJO TASILLI</t>
  </si>
  <si>
    <t xml:space="preserve">SÁHARA SOFT 3 </t>
  </si>
  <si>
    <t xml:space="preserve">TERRACOTA NOVA SOFT 3 </t>
  </si>
  <si>
    <t xml:space="preserve">VERDE ARCILLA SOFT 3 </t>
  </si>
  <si>
    <t xml:space="preserve">VERDE ECOLÓGICO SOFT 3 </t>
  </si>
  <si>
    <t>VERDE JUNGLA SOFT 3</t>
  </si>
  <si>
    <t>VERDE LIQUEN SOFT 3</t>
  </si>
  <si>
    <t xml:space="preserve">VERDE NATURAL SOFT3 </t>
  </si>
  <si>
    <t xml:space="preserve">VERDE NUBE SOFT 3 </t>
  </si>
  <si>
    <t>VERDE OLIVA SOFT 3</t>
  </si>
  <si>
    <t>VERDE PLOMO SOFT 3</t>
  </si>
  <si>
    <t xml:space="preserve">VERDE SALVIA SOFT 3 </t>
  </si>
  <si>
    <t>VERDE TALCO SOFT 3</t>
  </si>
  <si>
    <t xml:space="preserve">VERY BERRY SOFT 3 </t>
  </si>
  <si>
    <t xml:space="preserve">WHITE SR209 SOFT 3 </t>
  </si>
  <si>
    <t>BLANCO SEDA LBE</t>
  </si>
  <si>
    <t xml:space="preserve">BLANCO SOFT 3 </t>
  </si>
  <si>
    <t>REGISTRO 1</t>
  </si>
  <si>
    <t>REGISTRO 5</t>
  </si>
  <si>
    <t>REGISTRO 4</t>
  </si>
  <si>
    <t>REGISTRO 3</t>
  </si>
  <si>
    <t>REGISTRO 2</t>
  </si>
  <si>
    <t>MELAMINA SINCRONIZADA REGISTRO DOBLE CARA DOBLE PAPEL</t>
  </si>
  <si>
    <t>BLANCO MATE</t>
  </si>
  <si>
    <t>BEIGE MATE</t>
  </si>
  <si>
    <t>ARENA MATE</t>
  </si>
  <si>
    <t>MOKA MATE</t>
  </si>
  <si>
    <t xml:space="preserve">NEGRO MATE  </t>
  </si>
  <si>
    <t>G.OSCURO MATE</t>
  </si>
  <si>
    <t>VER TODAS MELAMINAS  POR FABRICANTES EN WEB</t>
  </si>
  <si>
    <t xml:space="preserve"> COLORES FINSA EN WEB</t>
  </si>
  <si>
    <t>MELAMINA LACADA ALTO BRILLO EFECTO ESPEJO</t>
  </si>
  <si>
    <t>ALBINO</t>
  </si>
  <si>
    <t>HUESO</t>
  </si>
  <si>
    <t>HUMO</t>
  </si>
  <si>
    <t>PAPIRO</t>
  </si>
  <si>
    <t>ARCILLA</t>
  </si>
  <si>
    <t>PARA MEDIDAS SUPEROPRES A 130, EL TIRADOR IRÁ EN EL ALTO</t>
  </si>
  <si>
    <t>DISPONIBLE EN TIRADOR CORTO "U"</t>
  </si>
  <si>
    <t>TARIFA DE BLANCO, RESTO DE COLORES 25 % INCREMENTO</t>
  </si>
  <si>
    <t>JOTA PET : MEDIDAS MÁXIMAS</t>
  </si>
  <si>
    <t>285 X 130</t>
  </si>
  <si>
    <t>PET LISO: MEDIDAS MÁXIMAS</t>
  </si>
  <si>
    <t>285 X 122</t>
  </si>
  <si>
    <t>CACAO</t>
  </si>
  <si>
    <t>CAPUCHINO</t>
  </si>
  <si>
    <t>CENIZA</t>
  </si>
  <si>
    <t>FILANDIA</t>
  </si>
  <si>
    <t>GRIS OSCURO</t>
  </si>
  <si>
    <t>LATTE</t>
  </si>
  <si>
    <t>MADAGASCAR</t>
  </si>
  <si>
    <r>
      <t>MEDIDAS</t>
    </r>
    <r>
      <rPr>
        <b/>
        <sz val="11"/>
        <color theme="1"/>
        <rFont val="Calibri"/>
        <family val="2"/>
        <scheme val="minor"/>
      </rPr>
      <t xml:space="preserve"> ALTO MÁXMINO UÑERO JOTA 130 CM</t>
    </r>
  </si>
  <si>
    <r>
      <t xml:space="preserve">PET LISO POR DEFECTO EN 19MM, </t>
    </r>
    <r>
      <rPr>
        <b/>
        <sz val="11"/>
        <color theme="1"/>
        <rFont val="Calibri"/>
        <family val="2"/>
        <scheme val="minor"/>
      </rPr>
      <t>INCREMENTO 25% EN 22MM.</t>
    </r>
  </si>
  <si>
    <t>NANTES</t>
  </si>
  <si>
    <t>Laminado  PET SUPERMATE</t>
  </si>
  <si>
    <t xml:space="preserve">      ALTO     /  ANCHO   /   PRECIO PIEZA</t>
  </si>
  <si>
    <t>ALTO / ANCHO.  EL RESULTADO  SALDRÁ EN LA CASILLA NARANJA</t>
  </si>
  <si>
    <t>RELLENAR EN BASE A LA PIEZA REFERENCIA</t>
  </si>
  <si>
    <t>RELLENAR CON MEDIDA DESEADA</t>
  </si>
  <si>
    <t>CALCULO</t>
  </si>
  <si>
    <t>ALTO</t>
  </si>
  <si>
    <t>ANCHO</t>
  </si>
  <si>
    <t xml:space="preserve">MEDIDAS </t>
  </si>
  <si>
    <t>X</t>
  </si>
  <si>
    <t>ESPECIALES</t>
  </si>
  <si>
    <t>PRECIO REFERENCIA</t>
  </si>
  <si>
    <t xml:space="preserve"> SU PRECIO  SOLICITADO ES:</t>
  </si>
  <si>
    <t>*ESTE PRECIO NO APARECE SUMADO EN EL TOTAL</t>
  </si>
  <si>
    <t>VALOR TOTAL PEDIDO VENTA FINAL</t>
  </si>
  <si>
    <t>VALOR TOTAL PEDIDO VENTA FINAL + IVA</t>
  </si>
  <si>
    <t>AÑADIR MARGEN COMERCIAL EN %</t>
  </si>
  <si>
    <t>TOTAL NUMERO DE PUERTAS</t>
  </si>
  <si>
    <t>JOTA PET BCO</t>
  </si>
  <si>
    <t>LISO 19mm BCO</t>
  </si>
  <si>
    <t>LISO 22mm BCO</t>
  </si>
  <si>
    <t>JOTA PET COLOR</t>
  </si>
  <si>
    <t>LISO 19mm COLOR</t>
  </si>
  <si>
    <t>LISO 22mm COLOR</t>
  </si>
  <si>
    <t>LISO 22 mm BCO</t>
  </si>
  <si>
    <t>LISO 19 mm BCO</t>
  </si>
  <si>
    <t>TOTAL PUERTAS Y VALOR  DE LA COCINA</t>
  </si>
  <si>
    <t>VALOR TOTAL PEDIDO VENTA FINAL CON IVA</t>
  </si>
  <si>
    <t>PARA CALCULAR PIEZAS ESPECIALES QUE NO APARECEN EN TARIFA, RELLENE ALTO / ANCHO /PRECIO  DE LA PIEZA DE REFERENCIA DE MAYOR TAMAÑO</t>
  </si>
  <si>
    <t>VALOR TOTAL PEDIDO VENTA FINAL SIN IVA</t>
  </si>
  <si>
    <t>CALCULO PRECIO DE LA COCINA PARA VENTA FINAL</t>
  </si>
  <si>
    <t>NUMERO DE PUERTAS DE LA COCINA</t>
  </si>
  <si>
    <t>VALOR EN EUROS DE LAS PUERTAS DE LA COCINA</t>
  </si>
  <si>
    <t>RELLENAR CASILLAS COLOR GRIS CLARO</t>
  </si>
  <si>
    <t>TOTAL PUERTAS Y VALOR DE LA COCINA</t>
  </si>
  <si>
    <t>VALOR PUERTAS DE LA COCINA</t>
  </si>
  <si>
    <t>VERDE LIQUEN</t>
  </si>
  <si>
    <t>Laminado decorativo rugoso Abet laminati</t>
  </si>
  <si>
    <t>JOTA PET EXPRESS</t>
  </si>
  <si>
    <t>MAT 19mm</t>
  </si>
  <si>
    <t xml:space="preserve"> INMEDIATA SUPERIOR, Y DE NO EXISTIR EN LA TARIFA, UTILIZAR LA TABLA DE CALCULO ADJUNTA </t>
  </si>
  <si>
    <t>AL FINAL DE CADA HOJA</t>
  </si>
  <si>
    <t>JOTA PET EXPRESS Y LISO</t>
  </si>
  <si>
    <t>JOTA PET Y LISO</t>
  </si>
  <si>
    <t>TARIFA PET 19mm COLOR</t>
  </si>
  <si>
    <t>PET 19mm BCO Y COLOR</t>
  </si>
  <si>
    <t>RETEC</t>
  </si>
  <si>
    <t>PRESUPUESTADOR 2025 versión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</si>
</sst>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\ &quot;€&quot;"/>
    <numFmt numFmtId="165" formatCode="#,##0.0\ &quot;€&quot;"/>
    <numFmt numFmtId="166" formatCode="_-* #,##0.00\ [$€-1]_-;\-* #,##0.00\ [$€-1]_-;_-* &quot;-&quot;??\ [$€-1]_-"/>
    <numFmt numFmtId="167" formatCode="#,##0.00\ _€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4"/>
      <color rgb="FF000000"/>
      <name val="Calibri"/>
      <family val="2"/>
      <scheme val="minor"/>
    </font>
    <font>
      <i/>
      <sz val="14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8"/>
      <color theme="1"/>
      <name val="Abadi"/>
      <family val="2"/>
    </font>
    <font>
      <b/>
      <sz val="8"/>
      <color theme="1"/>
      <name val="Abadi"/>
      <family val="2"/>
    </font>
    <font>
      <sz val="11"/>
      <color theme="1"/>
      <name val="Abadi"/>
      <family val="2"/>
    </font>
    <font>
      <sz val="9"/>
      <color theme="1"/>
      <name val="Abadi"/>
      <family val="2"/>
    </font>
    <font>
      <b/>
      <sz val="9"/>
      <color theme="1"/>
      <name val="Abadi"/>
      <family val="2"/>
    </font>
    <font>
      <b/>
      <sz val="10"/>
      <color theme="1"/>
      <name val="Abadi"/>
      <family val="2"/>
    </font>
    <font>
      <sz val="11"/>
      <color theme="1"/>
      <name val="Franklin Gothic Book"/>
      <family val="2"/>
    </font>
    <font>
      <sz val="9"/>
      <color theme="1"/>
      <name val="Franklin Gothic Book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/>
      <sz val="13.5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CF4D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6" fillId="0" borderId="0"/>
    <xf numFmtId="166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28" fillId="0" borderId="0" applyNumberFormat="0" applyFill="0" applyBorder="0" applyAlignment="0" applyProtection="0"/>
  </cellStyleXfs>
  <cellXfs count="29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2" borderId="1" xfId="0" applyFill="1" applyBorder="1" applyAlignment="1" applyProtection="1">
      <alignment horizontal="center"/>
      <protection locked="0"/>
    </xf>
    <xf numFmtId="0" fontId="0" fillId="5" borderId="1" xfId="0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6" borderId="3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6" borderId="1" xfId="0" applyFill="1" applyBorder="1"/>
    <xf numFmtId="0" fontId="0" fillId="0" borderId="0" xfId="0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0" fillId="5" borderId="0" xfId="0" applyFill="1" applyAlignment="1">
      <alignment horizontal="center" vertical="center"/>
    </xf>
    <xf numFmtId="164" fontId="4" fillId="0" borderId="1" xfId="0" applyNumberFormat="1" applyFont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0" fontId="0" fillId="5" borderId="0" xfId="0" applyFill="1"/>
    <xf numFmtId="165" fontId="5" fillId="0" borderId="0" xfId="0" applyNumberFormat="1" applyFont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164" fontId="4" fillId="0" borderId="0" xfId="0" applyNumberFormat="1" applyFont="1" applyAlignment="1">
      <alignment horizontal="center"/>
    </xf>
    <xf numFmtId="164" fontId="4" fillId="0" borderId="1" xfId="0" applyNumberFormat="1" applyFont="1" applyBorder="1" applyAlignment="1">
      <alignment horizontal="center" vertical="center"/>
    </xf>
    <xf numFmtId="165" fontId="0" fillId="0" borderId="0" xfId="0" applyNumberFormat="1"/>
    <xf numFmtId="0" fontId="0" fillId="0" borderId="4" xfId="0" applyBorder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/>
      <protection locked="0"/>
    </xf>
    <xf numFmtId="0" fontId="0" fillId="2" borderId="3" xfId="0" applyFill="1" applyBorder="1" applyAlignment="1" applyProtection="1">
      <alignment horizontal="center"/>
      <protection locked="0"/>
    </xf>
    <xf numFmtId="0" fontId="0" fillId="2" borderId="9" xfId="0" applyFill="1" applyBorder="1" applyAlignment="1" applyProtection="1">
      <alignment horizontal="center"/>
      <protection locked="0"/>
    </xf>
    <xf numFmtId="0" fontId="0" fillId="2" borderId="10" xfId="0" applyFill="1" applyBorder="1" applyAlignment="1" applyProtection="1">
      <alignment horizontal="center"/>
      <protection locked="0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 applyProtection="1">
      <alignment horizontal="center"/>
      <protection locked="0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9" fillId="0" borderId="12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4" fillId="0" borderId="0" xfId="0" applyFont="1"/>
    <xf numFmtId="0" fontId="4" fillId="4" borderId="0" xfId="0" applyFont="1" applyFill="1"/>
    <xf numFmtId="0" fontId="0" fillId="4" borderId="0" xfId="0" applyFill="1" applyAlignment="1">
      <alignment horizontal="left" vertical="center"/>
    </xf>
    <xf numFmtId="0" fontId="0" fillId="4" borderId="0" xfId="0" applyFill="1"/>
    <xf numFmtId="0" fontId="4" fillId="4" borderId="0" xfId="0" applyFont="1" applyFill="1" applyAlignment="1">
      <alignment horizontal="left" vertical="center"/>
    </xf>
    <xf numFmtId="0" fontId="13" fillId="0" borderId="19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0" fillId="0" borderId="19" xfId="0" applyBorder="1"/>
    <xf numFmtId="0" fontId="0" fillId="0" borderId="20" xfId="0" applyBorder="1"/>
    <xf numFmtId="0" fontId="4" fillId="0" borderId="19" xfId="0" applyFont="1" applyBorder="1" applyAlignment="1">
      <alignment horizontal="left"/>
    </xf>
    <xf numFmtId="0" fontId="0" fillId="0" borderId="20" xfId="0" applyBorder="1" applyAlignment="1">
      <alignment horizontal="left"/>
    </xf>
    <xf numFmtId="0" fontId="4" fillId="0" borderId="14" xfId="0" applyFont="1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15" xfId="0" applyBorder="1" applyAlignment="1">
      <alignment horizontal="left"/>
    </xf>
    <xf numFmtId="0" fontId="11" fillId="7" borderId="15" xfId="0" applyFont="1" applyFill="1" applyBorder="1" applyAlignment="1" applyProtection="1">
      <alignment horizontal="center" vertical="center"/>
      <protection locked="0"/>
    </xf>
    <xf numFmtId="0" fontId="11" fillId="7" borderId="13" xfId="0" applyFont="1" applyFill="1" applyBorder="1" applyAlignment="1" applyProtection="1">
      <alignment horizontal="center" vertical="center"/>
      <protection locked="0"/>
    </xf>
    <xf numFmtId="168" fontId="15" fillId="4" borderId="16" xfId="0" applyNumberFormat="1" applyFont="1" applyFill="1" applyBorder="1" applyAlignment="1">
      <alignment horizontal="center" vertical="center"/>
    </xf>
    <xf numFmtId="168" fontId="15" fillId="4" borderId="17" xfId="0" applyNumberFormat="1" applyFont="1" applyFill="1" applyBorder="1" applyAlignment="1">
      <alignment horizontal="center" vertical="center"/>
    </xf>
    <xf numFmtId="168" fontId="15" fillId="4" borderId="18" xfId="0" applyNumberFormat="1" applyFont="1" applyFill="1" applyBorder="1" applyAlignment="1">
      <alignment horizontal="center" vertical="center"/>
    </xf>
    <xf numFmtId="168" fontId="15" fillId="4" borderId="19" xfId="0" applyNumberFormat="1" applyFont="1" applyFill="1" applyBorder="1" applyAlignment="1">
      <alignment horizontal="center" vertical="center"/>
    </xf>
    <xf numFmtId="168" fontId="15" fillId="4" borderId="20" xfId="0" applyNumberFormat="1" applyFont="1" applyFill="1" applyBorder="1" applyAlignment="1">
      <alignment horizontal="center" vertical="center"/>
    </xf>
    <xf numFmtId="168" fontId="15" fillId="4" borderId="14" xfId="0" applyNumberFormat="1" applyFont="1" applyFill="1" applyBorder="1" applyAlignment="1">
      <alignment horizontal="center" vertical="center"/>
    </xf>
    <xf numFmtId="168" fontId="15" fillId="4" borderId="21" xfId="0" applyNumberFormat="1" applyFont="1" applyFill="1" applyBorder="1" applyAlignment="1">
      <alignment horizontal="center" vertical="center"/>
    </xf>
    <xf numFmtId="168" fontId="15" fillId="4" borderId="15" xfId="0" applyNumberFormat="1" applyFont="1" applyFill="1" applyBorder="1" applyAlignment="1">
      <alignment horizontal="center" vertical="center"/>
    </xf>
    <xf numFmtId="168" fontId="15" fillId="4" borderId="0" xfId="0" applyNumberFormat="1" applyFont="1" applyFill="1" applyAlignment="1">
      <alignment horizontal="center" vertical="center"/>
    </xf>
    <xf numFmtId="168" fontId="16" fillId="4" borderId="0" xfId="0" applyNumberFormat="1" applyFont="1" applyFill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4" borderId="19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20" xfId="0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17" fillId="4" borderId="19" xfId="0" applyFont="1" applyFill="1" applyBorder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17" fillId="4" borderId="20" xfId="0" applyFont="1" applyFill="1" applyBorder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left" vertical="center"/>
    </xf>
    <xf numFmtId="168" fontId="15" fillId="4" borderId="19" xfId="0" applyNumberFormat="1" applyFont="1" applyFill="1" applyBorder="1" applyAlignment="1">
      <alignment horizontal="left" vertical="center"/>
    </xf>
    <xf numFmtId="168" fontId="15" fillId="4" borderId="20" xfId="0" applyNumberFormat="1" applyFont="1" applyFill="1" applyBorder="1" applyAlignment="1">
      <alignment horizontal="left" vertical="center"/>
    </xf>
    <xf numFmtId="168" fontId="15" fillId="4" borderId="0" xfId="0" applyNumberFormat="1" applyFont="1" applyFill="1" applyAlignment="1">
      <alignment horizontal="left" vertical="center"/>
    </xf>
    <xf numFmtId="168" fontId="19" fillId="0" borderId="17" xfId="0" applyNumberFormat="1" applyFont="1" applyBorder="1"/>
    <xf numFmtId="0" fontId="0" fillId="9" borderId="22" xfId="0" applyFill="1" applyBorder="1"/>
    <xf numFmtId="168" fontId="18" fillId="10" borderId="22" xfId="0" applyNumberFormat="1" applyFont="1" applyFill="1" applyBorder="1"/>
    <xf numFmtId="0" fontId="21" fillId="7" borderId="0" xfId="0" applyFont="1" applyFill="1"/>
    <xf numFmtId="0" fontId="21" fillId="11" borderId="22" xfId="0" applyFont="1" applyFill="1" applyBorder="1"/>
    <xf numFmtId="0" fontId="20" fillId="12" borderId="22" xfId="0" applyFont="1" applyFill="1" applyBorder="1" applyAlignment="1">
      <alignment horizontal="left"/>
    </xf>
    <xf numFmtId="0" fontId="20" fillId="13" borderId="22" xfId="0" applyFont="1" applyFill="1" applyBorder="1" applyAlignment="1">
      <alignment horizontal="left"/>
    </xf>
    <xf numFmtId="0" fontId="20" fillId="14" borderId="22" xfId="0" applyFont="1" applyFill="1" applyBorder="1" applyAlignment="1">
      <alignment horizontal="left"/>
    </xf>
    <xf numFmtId="0" fontId="21" fillId="8" borderId="22" xfId="0" applyFont="1" applyFill="1" applyBorder="1"/>
    <xf numFmtId="0" fontId="20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/>
    </xf>
    <xf numFmtId="0" fontId="0" fillId="0" borderId="24" xfId="0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25" fillId="0" borderId="19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0" fillId="15" borderId="12" xfId="0" applyFill="1" applyBorder="1" applyAlignment="1">
      <alignment horizontal="right" vertical="center"/>
    </xf>
    <xf numFmtId="0" fontId="0" fillId="15" borderId="26" xfId="0" applyFill="1" applyBorder="1" applyAlignment="1">
      <alignment horizontal="center" vertical="center"/>
    </xf>
    <xf numFmtId="0" fontId="28" fillId="15" borderId="26" xfId="6" applyFill="1" applyBorder="1" applyAlignment="1">
      <alignment horizontal="right" vertical="center"/>
    </xf>
    <xf numFmtId="0" fontId="0" fillId="15" borderId="26" xfId="0" applyFill="1" applyBorder="1" applyAlignment="1">
      <alignment horizontal="right" vertical="center"/>
    </xf>
    <xf numFmtId="0" fontId="28" fillId="15" borderId="22" xfId="6" applyFill="1" applyBorder="1" applyAlignment="1">
      <alignment horizontal="right" vertical="center"/>
    </xf>
    <xf numFmtId="0" fontId="0" fillId="0" borderId="16" xfId="0" applyBorder="1" applyAlignment="1">
      <alignment horizontal="left" vertical="center"/>
    </xf>
    <xf numFmtId="0" fontId="0" fillId="0" borderId="17" xfId="0" applyBorder="1"/>
    <xf numFmtId="0" fontId="0" fillId="0" borderId="18" xfId="0" applyBorder="1"/>
    <xf numFmtId="0" fontId="0" fillId="0" borderId="14" xfId="0" applyBorder="1" applyAlignment="1">
      <alignment horizontal="left" vertical="center"/>
    </xf>
    <xf numFmtId="0" fontId="0" fillId="0" borderId="21" xfId="0" applyBorder="1"/>
    <xf numFmtId="0" fontId="0" fillId="0" borderId="15" xfId="0" applyBorder="1"/>
    <xf numFmtId="0" fontId="0" fillId="0" borderId="19" xfId="0" applyBorder="1" applyAlignment="1">
      <alignment horizontal="left" vertical="center"/>
    </xf>
    <xf numFmtId="0" fontId="0" fillId="0" borderId="16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0" fontId="4" fillId="0" borderId="16" xfId="0" applyFont="1" applyBorder="1" applyAlignment="1">
      <alignment horizontal="left" vertical="center"/>
    </xf>
    <xf numFmtId="0" fontId="4" fillId="0" borderId="18" xfId="0" applyFont="1" applyBorder="1" applyAlignment="1">
      <alignment horizontal="left"/>
    </xf>
    <xf numFmtId="0" fontId="4" fillId="0" borderId="20" xfId="0" applyFont="1" applyBorder="1" applyAlignment="1">
      <alignment horizontal="left"/>
    </xf>
    <xf numFmtId="0" fontId="4" fillId="0" borderId="17" xfId="0" applyFont="1" applyBorder="1" applyAlignment="1">
      <alignment horizontal="left"/>
    </xf>
    <xf numFmtId="0" fontId="4" fillId="0" borderId="19" xfId="0" applyFont="1" applyBorder="1" applyAlignment="1">
      <alignment horizontal="left" vertical="center"/>
    </xf>
    <xf numFmtId="0" fontId="4" fillId="0" borderId="0" xfId="0" applyFont="1" applyAlignment="1">
      <alignment horizontal="left"/>
    </xf>
    <xf numFmtId="0" fontId="0" fillId="0" borderId="21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6" xfId="0" applyBorder="1"/>
    <xf numFmtId="0" fontId="0" fillId="17" borderId="13" xfId="0" applyFill="1" applyBorder="1" applyAlignment="1">
      <alignment horizontal="left"/>
    </xf>
    <xf numFmtId="0" fontId="0" fillId="17" borderId="26" xfId="0" applyFill="1" applyBorder="1" applyAlignment="1">
      <alignment horizontal="center"/>
    </xf>
    <xf numFmtId="0" fontId="0" fillId="16" borderId="23" xfId="0" applyFill="1" applyBorder="1"/>
    <xf numFmtId="0" fontId="29" fillId="19" borderId="0" xfId="0" applyFont="1" applyFill="1"/>
    <xf numFmtId="0" fontId="29" fillId="19" borderId="0" xfId="0" applyFont="1" applyFill="1" applyAlignment="1">
      <alignment horizontal="center"/>
    </xf>
    <xf numFmtId="0" fontId="0" fillId="16" borderId="20" xfId="0" applyFill="1" applyBorder="1" applyAlignment="1">
      <alignment horizontal="center" vertical="center"/>
    </xf>
    <xf numFmtId="0" fontId="31" fillId="16" borderId="25" xfId="0" applyFont="1" applyFill="1" applyBorder="1" applyAlignment="1">
      <alignment horizontal="center"/>
    </xf>
    <xf numFmtId="0" fontId="4" fillId="0" borderId="22" xfId="0" applyFont="1" applyBorder="1" applyAlignment="1">
      <alignment horizontal="center" vertical="center"/>
    </xf>
    <xf numFmtId="0" fontId="4" fillId="20" borderId="17" xfId="0" applyFont="1" applyFill="1" applyBorder="1" applyAlignment="1">
      <alignment horizontal="center" vertical="center"/>
    </xf>
    <xf numFmtId="0" fontId="0" fillId="20" borderId="0" xfId="0" applyFill="1" applyAlignment="1">
      <alignment horizontal="center"/>
    </xf>
    <xf numFmtId="0" fontId="0" fillId="16" borderId="15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24" fillId="6" borderId="1" xfId="0" applyFont="1" applyFill="1" applyBorder="1" applyAlignment="1">
      <alignment horizontal="center" vertical="center"/>
    </xf>
    <xf numFmtId="1" fontId="32" fillId="2" borderId="1" xfId="0" applyNumberFormat="1" applyFont="1" applyFill="1" applyBorder="1" applyAlignment="1" applyProtection="1">
      <alignment horizontal="center"/>
      <protection locked="0"/>
    </xf>
    <xf numFmtId="1" fontId="0" fillId="2" borderId="1" xfId="0" applyNumberFormat="1" applyFill="1" applyBorder="1" applyAlignment="1" applyProtection="1">
      <alignment horizontal="center"/>
      <protection locked="0"/>
    </xf>
    <xf numFmtId="164" fontId="0" fillId="0" borderId="0" xfId="0" applyNumberFormat="1"/>
    <xf numFmtId="1" fontId="0" fillId="0" borderId="0" xfId="0" applyNumberFormat="1" applyAlignment="1">
      <alignment horizontal="center"/>
    </xf>
    <xf numFmtId="1" fontId="0" fillId="9" borderId="1" xfId="0" applyNumberForma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24" fillId="5" borderId="1" xfId="0" applyFont="1" applyFill="1" applyBorder="1" applyAlignment="1">
      <alignment horizontal="center" vertical="center"/>
    </xf>
    <xf numFmtId="0" fontId="0" fillId="21" borderId="1" xfId="0" applyFill="1" applyBorder="1" applyAlignment="1">
      <alignment horizontal="center"/>
    </xf>
    <xf numFmtId="0" fontId="33" fillId="17" borderId="26" xfId="0" applyFont="1" applyFill="1" applyBorder="1" applyAlignment="1">
      <alignment horizontal="center" vertical="center"/>
    </xf>
    <xf numFmtId="0" fontId="33" fillId="18" borderId="13" xfId="0" applyFont="1" applyFill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33" fillId="17" borderId="27" xfId="0" applyFont="1" applyFill="1" applyBorder="1" applyAlignment="1">
      <alignment horizontal="left"/>
    </xf>
    <xf numFmtId="0" fontId="29" fillId="19" borderId="4" xfId="0" applyFont="1" applyFill="1" applyBorder="1"/>
    <xf numFmtId="0" fontId="4" fillId="0" borderId="28" xfId="0" applyFont="1" applyBorder="1" applyAlignment="1">
      <alignment horizontal="center" vertical="center"/>
    </xf>
    <xf numFmtId="0" fontId="0" fillId="20" borderId="29" xfId="0" applyFill="1" applyBorder="1" applyAlignment="1">
      <alignment horizontal="center"/>
    </xf>
    <xf numFmtId="0" fontId="0" fillId="17" borderId="30" xfId="0" applyFill="1" applyBorder="1" applyAlignment="1">
      <alignment horizontal="center"/>
    </xf>
    <xf numFmtId="0" fontId="29" fillId="19" borderId="5" xfId="0" applyFont="1" applyFill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0" fillId="20" borderId="5" xfId="0" applyFill="1" applyBorder="1" applyAlignment="1">
      <alignment horizontal="center"/>
    </xf>
    <xf numFmtId="0" fontId="29" fillId="20" borderId="0" xfId="0" applyFont="1" applyFill="1" applyAlignment="1">
      <alignment horizontal="center"/>
    </xf>
    <xf numFmtId="0" fontId="4" fillId="20" borderId="0" xfId="0" applyFont="1" applyFill="1" applyAlignment="1">
      <alignment horizontal="center" vertical="center"/>
    </xf>
    <xf numFmtId="0" fontId="0" fillId="20" borderId="0" xfId="0" applyFill="1" applyAlignment="1">
      <alignment horizontal="center" vertical="center"/>
    </xf>
    <xf numFmtId="0" fontId="0" fillId="2" borderId="22" xfId="0" applyFill="1" applyBorder="1" applyAlignment="1" applyProtection="1">
      <alignment horizontal="center" vertical="center"/>
      <protection locked="0"/>
    </xf>
    <xf numFmtId="0" fontId="0" fillId="2" borderId="31" xfId="0" applyFill="1" applyBorder="1" applyAlignment="1" applyProtection="1">
      <alignment horizontal="center" vertical="center"/>
      <protection locked="0"/>
    </xf>
    <xf numFmtId="0" fontId="0" fillId="2" borderId="28" xfId="0" applyFill="1" applyBorder="1" applyAlignment="1" applyProtection="1">
      <alignment horizontal="center"/>
      <protection locked="0"/>
    </xf>
    <xf numFmtId="164" fontId="8" fillId="0" borderId="0" xfId="1" applyNumberFormat="1" applyFont="1" applyAlignment="1">
      <alignment horizontal="center" vertical="center" wrapText="1"/>
    </xf>
    <xf numFmtId="164" fontId="3" fillId="0" borderId="0" xfId="0" applyNumberFormat="1" applyFont="1"/>
    <xf numFmtId="164" fontId="5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5" fillId="0" borderId="0" xfId="2" applyNumberFormat="1" applyFont="1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164" fontId="0" fillId="0" borderId="5" xfId="0" applyNumberFormat="1" applyBorder="1"/>
    <xf numFmtId="164" fontId="0" fillId="0" borderId="5" xfId="0" applyNumberFormat="1" applyBorder="1" applyAlignment="1">
      <alignment horizontal="center" vertical="center"/>
    </xf>
    <xf numFmtId="164" fontId="8" fillId="0" borderId="0" xfId="3" applyNumberFormat="1" applyFont="1" applyAlignment="1">
      <alignment horizontal="center" vertical="center" wrapText="1"/>
    </xf>
    <xf numFmtId="164" fontId="8" fillId="0" borderId="0" xfId="4" applyNumberFormat="1" applyFont="1" applyAlignment="1">
      <alignment horizontal="center" vertical="center" wrapText="1"/>
    </xf>
    <xf numFmtId="167" fontId="4" fillId="0" borderId="0" xfId="0" applyNumberFormat="1" applyFont="1" applyAlignment="1">
      <alignment horizontal="center"/>
    </xf>
    <xf numFmtId="164" fontId="8" fillId="0" borderId="0" xfId="5" applyNumberFormat="1" applyFont="1" applyAlignment="1">
      <alignment horizontal="center" vertical="center" wrapText="1"/>
    </xf>
    <xf numFmtId="0" fontId="29" fillId="16" borderId="12" xfId="0" applyFont="1" applyFill="1" applyBorder="1" applyAlignment="1">
      <alignment horizontal="center"/>
    </xf>
    <xf numFmtId="0" fontId="0" fillId="21" borderId="1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16" borderId="24" xfId="0" applyFill="1" applyBorder="1" applyAlignment="1">
      <alignment vertical="center"/>
    </xf>
    <xf numFmtId="0" fontId="0" fillId="0" borderId="21" xfId="0" applyBorder="1" applyAlignment="1">
      <alignment vertical="center"/>
    </xf>
    <xf numFmtId="164" fontId="0" fillId="2" borderId="12" xfId="0" applyNumberFormat="1" applyFill="1" applyBorder="1" applyAlignment="1" applyProtection="1">
      <alignment horizontal="center" vertical="center"/>
      <protection locked="0"/>
    </xf>
    <xf numFmtId="164" fontId="34" fillId="18" borderId="28" xfId="0" applyNumberFormat="1" applyFont="1" applyFill="1" applyBorder="1" applyAlignment="1">
      <alignment horizontal="center" vertical="center"/>
    </xf>
    <xf numFmtId="0" fontId="0" fillId="4" borderId="12" xfId="0" applyFill="1" applyBorder="1" applyAlignment="1">
      <alignment vertical="center"/>
    </xf>
    <xf numFmtId="0" fontId="0" fillId="4" borderId="26" xfId="0" applyFill="1" applyBorder="1" applyAlignment="1">
      <alignment vertical="center"/>
    </xf>
    <xf numFmtId="0" fontId="0" fillId="4" borderId="13" xfId="0" applyFill="1" applyBorder="1" applyAlignment="1">
      <alignment vertical="center"/>
    </xf>
    <xf numFmtId="165" fontId="0" fillId="5" borderId="0" xfId="0" applyNumberFormat="1" applyFill="1"/>
    <xf numFmtId="165" fontId="4" fillId="0" borderId="0" xfId="0" applyNumberFormat="1" applyFont="1" applyAlignment="1">
      <alignment horizontal="center"/>
    </xf>
    <xf numFmtId="165" fontId="0" fillId="5" borderId="0" xfId="0" applyNumberFormat="1" applyFill="1" applyAlignment="1">
      <alignment horizontal="center" vertical="center"/>
    </xf>
    <xf numFmtId="165" fontId="0" fillId="0" borderId="1" xfId="0" applyNumberFormat="1" applyBorder="1" applyAlignment="1">
      <alignment horizontal="center"/>
    </xf>
    <xf numFmtId="165" fontId="4" fillId="0" borderId="1" xfId="0" applyNumberFormat="1" applyFont="1" applyBorder="1" applyAlignment="1">
      <alignment horizontal="center" vertical="center"/>
    </xf>
    <xf numFmtId="165" fontId="0" fillId="6" borderId="1" xfId="0" applyNumberFormat="1" applyFill="1" applyBorder="1" applyAlignment="1">
      <alignment horizontal="center" vertical="center"/>
    </xf>
    <xf numFmtId="165" fontId="2" fillId="0" borderId="0" xfId="0" applyNumberFormat="1" applyFont="1"/>
    <xf numFmtId="165" fontId="33" fillId="17" borderId="26" xfId="0" applyNumberFormat="1" applyFont="1" applyFill="1" applyBorder="1" applyAlignment="1">
      <alignment horizontal="center" vertical="center"/>
    </xf>
    <xf numFmtId="165" fontId="29" fillId="19" borderId="0" xfId="0" applyNumberFormat="1" applyFont="1" applyFill="1"/>
    <xf numFmtId="165" fontId="4" fillId="20" borderId="17" xfId="0" applyNumberFormat="1" applyFont="1" applyFill="1" applyBorder="1" applyAlignment="1">
      <alignment horizontal="center" vertical="center"/>
    </xf>
    <xf numFmtId="165" fontId="4" fillId="0" borderId="22" xfId="0" applyNumberFormat="1" applyFont="1" applyBorder="1" applyAlignment="1">
      <alignment horizontal="center" vertical="center"/>
    </xf>
    <xf numFmtId="165" fontId="0" fillId="0" borderId="21" xfId="0" applyNumberFormat="1" applyBorder="1" applyAlignment="1">
      <alignment horizontal="center"/>
    </xf>
    <xf numFmtId="165" fontId="0" fillId="20" borderId="0" xfId="0" applyNumberFormat="1" applyFill="1" applyAlignment="1">
      <alignment horizontal="center"/>
    </xf>
    <xf numFmtId="165" fontId="34" fillId="18" borderId="28" xfId="0" applyNumberFormat="1" applyFont="1" applyFill="1" applyBorder="1" applyAlignment="1">
      <alignment horizontal="center" vertical="center"/>
    </xf>
    <xf numFmtId="165" fontId="0" fillId="4" borderId="26" xfId="0" applyNumberFormat="1" applyFill="1" applyBorder="1" applyAlignment="1">
      <alignment vertical="center"/>
    </xf>
    <xf numFmtId="165" fontId="24" fillId="0" borderId="0" xfId="0" applyNumberFormat="1" applyFont="1" applyAlignment="1">
      <alignment horizontal="center" vertical="center"/>
    </xf>
    <xf numFmtId="165" fontId="24" fillId="6" borderId="1" xfId="0" applyNumberFormat="1" applyFont="1" applyFill="1" applyBorder="1" applyAlignment="1">
      <alignment horizontal="center" vertical="center"/>
    </xf>
    <xf numFmtId="165" fontId="0" fillId="0" borderId="0" xfId="0" applyNumberFormat="1" applyAlignment="1">
      <alignment horizontal="left" vertical="center"/>
    </xf>
    <xf numFmtId="165" fontId="24" fillId="5" borderId="1" xfId="0" applyNumberFormat="1" applyFont="1" applyFill="1" applyBorder="1" applyAlignment="1">
      <alignment horizontal="center" vertical="center"/>
    </xf>
    <xf numFmtId="165" fontId="0" fillId="5" borderId="1" xfId="0" applyNumberFormat="1" applyFill="1" applyBorder="1" applyAlignment="1">
      <alignment horizontal="center" vertical="center"/>
    </xf>
    <xf numFmtId="165" fontId="27" fillId="0" borderId="1" xfId="0" applyNumberFormat="1" applyFont="1" applyBorder="1" applyAlignment="1">
      <alignment horizontal="center" vertical="center"/>
    </xf>
    <xf numFmtId="165" fontId="30" fillId="0" borderId="0" xfId="0" applyNumberFormat="1" applyFont="1" applyAlignment="1">
      <alignment vertical="center"/>
    </xf>
    <xf numFmtId="165" fontId="33" fillId="18" borderId="13" xfId="0" applyNumberFormat="1" applyFont="1" applyFill="1" applyBorder="1" applyAlignment="1">
      <alignment horizontal="center" vertical="center"/>
    </xf>
    <xf numFmtId="165" fontId="0" fillId="16" borderId="20" xfId="0" applyNumberFormat="1" applyFill="1" applyBorder="1" applyAlignment="1">
      <alignment horizontal="center" vertical="center"/>
    </xf>
    <xf numFmtId="165" fontId="0" fillId="16" borderId="15" xfId="0" applyNumberFormat="1" applyFill="1" applyBorder="1" applyAlignment="1">
      <alignment horizontal="center" vertical="center"/>
    </xf>
    <xf numFmtId="165" fontId="0" fillId="0" borderId="0" xfId="0" applyNumberFormat="1" applyAlignment="1">
      <alignment vertical="center"/>
    </xf>
    <xf numFmtId="165" fontId="33" fillId="5" borderId="1" xfId="0" applyNumberFormat="1" applyFont="1" applyFill="1" applyBorder="1"/>
    <xf numFmtId="165" fontId="0" fillId="6" borderId="3" xfId="0" applyNumberFormat="1" applyFill="1" applyBorder="1" applyAlignment="1">
      <alignment horizontal="center" vertical="center"/>
    </xf>
    <xf numFmtId="165" fontId="0" fillId="5" borderId="1" xfId="0" applyNumberFormat="1" applyFill="1" applyBorder="1" applyAlignment="1">
      <alignment horizontal="center"/>
    </xf>
    <xf numFmtId="165" fontId="0" fillId="17" borderId="26" xfId="0" applyNumberFormat="1" applyFill="1" applyBorder="1" applyAlignment="1">
      <alignment horizontal="center"/>
    </xf>
    <xf numFmtId="165" fontId="0" fillId="17" borderId="30" xfId="0" applyNumberFormat="1" applyFill="1" applyBorder="1" applyAlignment="1">
      <alignment horizontal="center"/>
    </xf>
    <xf numFmtId="165" fontId="29" fillId="19" borderId="0" xfId="0" applyNumberFormat="1" applyFont="1" applyFill="1" applyAlignment="1">
      <alignment horizontal="center"/>
    </xf>
    <xf numFmtId="165" fontId="29" fillId="19" borderId="5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165" fontId="0" fillId="20" borderId="5" xfId="0" applyNumberFormat="1" applyFill="1" applyBorder="1" applyAlignment="1">
      <alignment horizontal="center"/>
    </xf>
    <xf numFmtId="165" fontId="0" fillId="2" borderId="12" xfId="0" applyNumberFormat="1" applyFill="1" applyBorder="1" applyAlignment="1" applyProtection="1">
      <alignment horizontal="center" vertical="center"/>
      <protection locked="0"/>
    </xf>
    <xf numFmtId="165" fontId="29" fillId="20" borderId="0" xfId="0" applyNumberFormat="1" applyFont="1" applyFill="1" applyAlignment="1">
      <alignment horizontal="center"/>
    </xf>
    <xf numFmtId="165" fontId="4" fillId="20" borderId="0" xfId="0" applyNumberFormat="1" applyFont="1" applyFill="1" applyAlignment="1">
      <alignment horizontal="center" vertical="center"/>
    </xf>
    <xf numFmtId="165" fontId="0" fillId="20" borderId="0" xfId="0" applyNumberFormat="1" applyFill="1" applyAlignment="1">
      <alignment horizontal="center" vertical="center"/>
    </xf>
    <xf numFmtId="0" fontId="0" fillId="2" borderId="22" xfId="0" applyFill="1" applyBorder="1" applyAlignment="1" applyProtection="1">
      <alignment horizontal="center"/>
      <protection locked="0"/>
    </xf>
    <xf numFmtId="0" fontId="0" fillId="0" borderId="21" xfId="0" applyBorder="1" applyAlignment="1">
      <alignment horizont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30" fillId="8" borderId="19" xfId="0" applyFont="1" applyFill="1" applyBorder="1" applyAlignment="1">
      <alignment horizontal="center" vertical="center"/>
    </xf>
    <xf numFmtId="0" fontId="30" fillId="8" borderId="0" xfId="0" applyFont="1" applyFill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4" borderId="26" xfId="0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4" borderId="0" xfId="0" applyFill="1" applyAlignment="1">
      <alignment horizontal="center"/>
    </xf>
    <xf numFmtId="0" fontId="2" fillId="4" borderId="0" xfId="0" applyFont="1" applyFill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165" fontId="4" fillId="0" borderId="2" xfId="0" applyNumberFormat="1" applyFont="1" applyBorder="1" applyAlignment="1">
      <alignment horizontal="center"/>
    </xf>
    <xf numFmtId="0" fontId="2" fillId="4" borderId="0" xfId="0" applyFont="1" applyFill="1" applyAlignment="1">
      <alignment horizontal="center"/>
    </xf>
    <xf numFmtId="164" fontId="4" fillId="0" borderId="1" xfId="0" applyNumberFormat="1" applyFont="1" applyBorder="1" applyAlignment="1">
      <alignment horizontal="center" vertical="center"/>
    </xf>
    <xf numFmtId="0" fontId="23" fillId="8" borderId="12" xfId="0" applyFont="1" applyFill="1" applyBorder="1" applyAlignment="1">
      <alignment horizontal="center"/>
    </xf>
    <xf numFmtId="0" fontId="23" fillId="8" borderId="13" xfId="0" applyFont="1" applyFill="1" applyBorder="1" applyAlignment="1">
      <alignment horizontal="center"/>
    </xf>
    <xf numFmtId="0" fontId="4" fillId="0" borderId="0" xfId="0" applyFont="1" applyAlignment="1">
      <alignment horizontal="right" vertical="center"/>
    </xf>
    <xf numFmtId="0" fontId="4" fillId="0" borderId="21" xfId="0" applyFont="1" applyBorder="1" applyAlignment="1">
      <alignment horizontal="center" vertical="center"/>
    </xf>
    <xf numFmtId="0" fontId="28" fillId="15" borderId="0" xfId="6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" fontId="0" fillId="2" borderId="3" xfId="0" applyNumberFormat="1" applyFill="1" applyBorder="1" applyAlignment="1" applyProtection="1">
      <alignment horizontal="center"/>
      <protection locked="0"/>
    </xf>
    <xf numFmtId="1" fontId="0" fillId="2" borderId="2" xfId="0" applyNumberFormat="1" applyFill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164" fontId="4" fillId="0" borderId="7" xfId="0" applyNumberFormat="1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168" fontId="18" fillId="0" borderId="16" xfId="0" applyNumberFormat="1" applyFont="1" applyBorder="1" applyAlignment="1">
      <alignment horizontal="center"/>
    </xf>
    <xf numFmtId="168" fontId="18" fillId="0" borderId="17" xfId="0" applyNumberFormat="1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168" fontId="18" fillId="0" borderId="18" xfId="0" applyNumberFormat="1" applyFont="1" applyBorder="1" applyAlignment="1">
      <alignment horizontal="center"/>
    </xf>
    <xf numFmtId="0" fontId="22" fillId="0" borderId="16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168" fontId="22" fillId="0" borderId="19" xfId="0" applyNumberFormat="1" applyFont="1" applyBorder="1" applyAlignment="1">
      <alignment horizontal="center"/>
    </xf>
    <xf numFmtId="168" fontId="22" fillId="0" borderId="20" xfId="0" applyNumberFormat="1" applyFont="1" applyBorder="1" applyAlignment="1">
      <alignment horizontal="center"/>
    </xf>
  </cellXfs>
  <cellStyles count="7">
    <cellStyle name="Euro" xfId="2" xr:uid="{F8FED7C4-32F5-4A1A-B07D-A4F7D8AF54AF}"/>
    <cellStyle name="Hipervínculo" xfId="6" builtinId="8"/>
    <cellStyle name="Normal" xfId="0" builtinId="0"/>
    <cellStyle name="Normal_ASIA" xfId="1" xr:uid="{29634A2A-1B6D-435A-953A-8D75F4E0BC3B}"/>
    <cellStyle name="Normal_RHIN" xfId="5" xr:uid="{34103FDF-C351-445B-817C-AC5A28277482}"/>
    <cellStyle name="Normal_RUTH" xfId="4" xr:uid="{87EB8564-5CF5-45D2-8123-ECCFB100A440}"/>
    <cellStyle name="Normal_SARA" xfId="3" xr:uid="{3A8CA248-B837-422C-B563-EFDAB8EE6C8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7.jpeg"/><Relationship Id="rId3" Type="http://schemas.openxmlformats.org/officeDocument/2006/relationships/image" Target="../media/image20.png"/><Relationship Id="rId7" Type="http://schemas.openxmlformats.org/officeDocument/2006/relationships/image" Target="../media/image96.jpeg"/><Relationship Id="rId2" Type="http://schemas.openxmlformats.org/officeDocument/2006/relationships/image" Target="../media/image39.jpeg"/><Relationship Id="rId1" Type="http://schemas.openxmlformats.org/officeDocument/2006/relationships/image" Target="../media/image92.jpg"/><Relationship Id="rId6" Type="http://schemas.openxmlformats.org/officeDocument/2006/relationships/image" Target="../media/image95.jpeg"/><Relationship Id="rId5" Type="http://schemas.openxmlformats.org/officeDocument/2006/relationships/image" Target="../media/image94.jpeg"/><Relationship Id="rId10" Type="http://schemas.openxmlformats.org/officeDocument/2006/relationships/hyperlink" Target="#'ECO-ELEGANCE'!A227"/><Relationship Id="rId4" Type="http://schemas.openxmlformats.org/officeDocument/2006/relationships/image" Target="../media/image93.jpeg"/><Relationship Id="rId9" Type="http://schemas.openxmlformats.org/officeDocument/2006/relationships/image" Target="../media/image98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7" Type="http://schemas.openxmlformats.org/officeDocument/2006/relationships/hyperlink" Target="#LUXE!A229"/><Relationship Id="rId2" Type="http://schemas.openxmlformats.org/officeDocument/2006/relationships/image" Target="../media/image100.jpeg"/><Relationship Id="rId1" Type="http://schemas.openxmlformats.org/officeDocument/2006/relationships/image" Target="../media/image99.jpeg"/><Relationship Id="rId6" Type="http://schemas.openxmlformats.org/officeDocument/2006/relationships/image" Target="../media/image20.png"/><Relationship Id="rId5" Type="http://schemas.openxmlformats.org/officeDocument/2006/relationships/image" Target="../media/image102.jpeg"/><Relationship Id="rId4" Type="http://schemas.openxmlformats.org/officeDocument/2006/relationships/image" Target="../media/image101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LUXURY!A228"/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image" Target="../media/image103.jpeg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jpeg"/><Relationship Id="rId13" Type="http://schemas.openxmlformats.org/officeDocument/2006/relationships/image" Target="../media/image117.jpeg"/><Relationship Id="rId18" Type="http://schemas.openxmlformats.org/officeDocument/2006/relationships/image" Target="../media/image65.png"/><Relationship Id="rId3" Type="http://schemas.openxmlformats.org/officeDocument/2006/relationships/image" Target="../media/image110.png"/><Relationship Id="rId7" Type="http://schemas.openxmlformats.org/officeDocument/2006/relationships/image" Target="../media/image112.jpeg"/><Relationship Id="rId12" Type="http://schemas.openxmlformats.org/officeDocument/2006/relationships/image" Target="../media/image60.jpg"/><Relationship Id="rId17" Type="http://schemas.openxmlformats.org/officeDocument/2006/relationships/hyperlink" Target="#'JOTA PET'!A172"/><Relationship Id="rId2" Type="http://schemas.openxmlformats.org/officeDocument/2006/relationships/image" Target="../media/image51.jpg"/><Relationship Id="rId16" Type="http://schemas.openxmlformats.org/officeDocument/2006/relationships/image" Target="../media/image119.jpeg"/><Relationship Id="rId1" Type="http://schemas.openxmlformats.org/officeDocument/2006/relationships/image" Target="../media/image103.jpeg"/><Relationship Id="rId6" Type="http://schemas.openxmlformats.org/officeDocument/2006/relationships/image" Target="../media/image54.png"/><Relationship Id="rId11" Type="http://schemas.openxmlformats.org/officeDocument/2006/relationships/image" Target="../media/image116.jpeg"/><Relationship Id="rId5" Type="http://schemas.openxmlformats.org/officeDocument/2006/relationships/image" Target="../media/image111.jpeg"/><Relationship Id="rId15" Type="http://schemas.openxmlformats.org/officeDocument/2006/relationships/image" Target="../media/image118.jpeg"/><Relationship Id="rId10" Type="http://schemas.openxmlformats.org/officeDocument/2006/relationships/image" Target="../media/image115.jpeg"/><Relationship Id="rId4" Type="http://schemas.openxmlformats.org/officeDocument/2006/relationships/image" Target="../media/image52.jpeg"/><Relationship Id="rId9" Type="http://schemas.openxmlformats.org/officeDocument/2006/relationships/image" Target="../media/image114.jpeg"/><Relationship Id="rId14" Type="http://schemas.openxmlformats.org/officeDocument/2006/relationships/image" Target="../media/image62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1.jpeg"/><Relationship Id="rId2" Type="http://schemas.openxmlformats.org/officeDocument/2006/relationships/image" Target="../media/image120.emf"/><Relationship Id="rId1" Type="http://schemas.openxmlformats.org/officeDocument/2006/relationships/image" Target="../media/image103.jpeg"/><Relationship Id="rId5" Type="http://schemas.openxmlformats.org/officeDocument/2006/relationships/hyperlink" Target="#'JOTA PET EXPRESS'!A172"/><Relationship Id="rId4" Type="http://schemas.openxmlformats.org/officeDocument/2006/relationships/image" Target="../media/image1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pn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0" Type="http://schemas.openxmlformats.org/officeDocument/2006/relationships/hyperlink" Target="#FENIX!A229"/><Relationship Id="rId1" Type="http://schemas.openxmlformats.org/officeDocument/2006/relationships/image" Target="../media/image3.jp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10" Type="http://schemas.openxmlformats.org/officeDocument/2006/relationships/image" Target="../media/image12.jpeg"/><Relationship Id="rId19" Type="http://schemas.openxmlformats.org/officeDocument/2006/relationships/image" Target="../media/image21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13" Type="http://schemas.openxmlformats.org/officeDocument/2006/relationships/image" Target="../media/image32.jpeg"/><Relationship Id="rId18" Type="http://schemas.openxmlformats.org/officeDocument/2006/relationships/hyperlink" Target="#M.A.E!A229"/><Relationship Id="rId3" Type="http://schemas.openxmlformats.org/officeDocument/2006/relationships/image" Target="../media/image20.png"/><Relationship Id="rId7" Type="http://schemas.openxmlformats.org/officeDocument/2006/relationships/image" Target="../media/image26.jpeg"/><Relationship Id="rId12" Type="http://schemas.openxmlformats.org/officeDocument/2006/relationships/image" Target="../media/image31.jpeg"/><Relationship Id="rId17" Type="http://schemas.openxmlformats.org/officeDocument/2006/relationships/image" Target="../media/image36.jpeg"/><Relationship Id="rId2" Type="http://schemas.openxmlformats.org/officeDocument/2006/relationships/image" Target="../media/image4.jpeg"/><Relationship Id="rId16" Type="http://schemas.openxmlformats.org/officeDocument/2006/relationships/image" Target="../media/image35.jpeg"/><Relationship Id="rId1" Type="http://schemas.openxmlformats.org/officeDocument/2006/relationships/image" Target="../media/image22.jpg"/><Relationship Id="rId6" Type="http://schemas.openxmlformats.org/officeDocument/2006/relationships/image" Target="../media/image25.jpeg"/><Relationship Id="rId11" Type="http://schemas.openxmlformats.org/officeDocument/2006/relationships/image" Target="../media/image30.jpeg"/><Relationship Id="rId5" Type="http://schemas.openxmlformats.org/officeDocument/2006/relationships/image" Target="../media/image24.jpeg"/><Relationship Id="rId15" Type="http://schemas.openxmlformats.org/officeDocument/2006/relationships/image" Target="../media/image34.jpeg"/><Relationship Id="rId10" Type="http://schemas.openxmlformats.org/officeDocument/2006/relationships/image" Target="../media/image29.jpeg"/><Relationship Id="rId4" Type="http://schemas.openxmlformats.org/officeDocument/2006/relationships/image" Target="../media/image23.jpeg"/><Relationship Id="rId9" Type="http://schemas.openxmlformats.org/officeDocument/2006/relationships/image" Target="../media/image28.jpeg"/><Relationship Id="rId14" Type="http://schemas.openxmlformats.org/officeDocument/2006/relationships/image" Target="../media/image3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jpeg"/><Relationship Id="rId13" Type="http://schemas.openxmlformats.org/officeDocument/2006/relationships/image" Target="../media/image48.jpeg"/><Relationship Id="rId3" Type="http://schemas.openxmlformats.org/officeDocument/2006/relationships/image" Target="../media/image39.jpeg"/><Relationship Id="rId7" Type="http://schemas.openxmlformats.org/officeDocument/2006/relationships/image" Target="../media/image42.jpeg"/><Relationship Id="rId12" Type="http://schemas.openxmlformats.org/officeDocument/2006/relationships/image" Target="../media/image47.jpeg"/><Relationship Id="rId2" Type="http://schemas.openxmlformats.org/officeDocument/2006/relationships/image" Target="../media/image38.jpg"/><Relationship Id="rId1" Type="http://schemas.openxmlformats.org/officeDocument/2006/relationships/image" Target="../media/image37.jpg"/><Relationship Id="rId6" Type="http://schemas.openxmlformats.org/officeDocument/2006/relationships/image" Target="../media/image41.jpeg"/><Relationship Id="rId11" Type="http://schemas.openxmlformats.org/officeDocument/2006/relationships/image" Target="../media/image46.jpeg"/><Relationship Id="rId5" Type="http://schemas.openxmlformats.org/officeDocument/2006/relationships/image" Target="../media/image40.jpeg"/><Relationship Id="rId10" Type="http://schemas.openxmlformats.org/officeDocument/2006/relationships/image" Target="../media/image45.jpeg"/><Relationship Id="rId4" Type="http://schemas.openxmlformats.org/officeDocument/2006/relationships/image" Target="../media/image20.png"/><Relationship Id="rId9" Type="http://schemas.openxmlformats.org/officeDocument/2006/relationships/image" Target="../media/image44.jpeg"/><Relationship Id="rId14" Type="http://schemas.openxmlformats.org/officeDocument/2006/relationships/hyperlink" Target="#'MAT 19mm'!A229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jpeg"/><Relationship Id="rId13" Type="http://schemas.openxmlformats.org/officeDocument/2006/relationships/image" Target="../media/image58.jpeg"/><Relationship Id="rId18" Type="http://schemas.openxmlformats.org/officeDocument/2006/relationships/image" Target="../media/image63.jpeg"/><Relationship Id="rId3" Type="http://schemas.openxmlformats.org/officeDocument/2006/relationships/image" Target="../media/image4.jpeg"/><Relationship Id="rId21" Type="http://schemas.openxmlformats.org/officeDocument/2006/relationships/image" Target="../media/image65.png"/><Relationship Id="rId7" Type="http://schemas.openxmlformats.org/officeDocument/2006/relationships/image" Target="../media/image52.jpeg"/><Relationship Id="rId12" Type="http://schemas.openxmlformats.org/officeDocument/2006/relationships/image" Target="../media/image57.jpeg"/><Relationship Id="rId17" Type="http://schemas.openxmlformats.org/officeDocument/2006/relationships/image" Target="../media/image62.jpg"/><Relationship Id="rId2" Type="http://schemas.openxmlformats.org/officeDocument/2006/relationships/image" Target="../media/image49.jpg"/><Relationship Id="rId16" Type="http://schemas.openxmlformats.org/officeDocument/2006/relationships/image" Target="../media/image61.jpeg"/><Relationship Id="rId20" Type="http://schemas.openxmlformats.org/officeDocument/2006/relationships/hyperlink" Target="#'PET 19mm'!A229"/><Relationship Id="rId1" Type="http://schemas.openxmlformats.org/officeDocument/2006/relationships/image" Target="../media/image37.jpg"/><Relationship Id="rId6" Type="http://schemas.openxmlformats.org/officeDocument/2006/relationships/image" Target="../media/image51.jpg"/><Relationship Id="rId11" Type="http://schemas.openxmlformats.org/officeDocument/2006/relationships/image" Target="../media/image56.jpeg"/><Relationship Id="rId5" Type="http://schemas.openxmlformats.org/officeDocument/2006/relationships/image" Target="../media/image50.jpeg"/><Relationship Id="rId15" Type="http://schemas.openxmlformats.org/officeDocument/2006/relationships/image" Target="../media/image60.jpg"/><Relationship Id="rId10" Type="http://schemas.openxmlformats.org/officeDocument/2006/relationships/image" Target="../media/image55.jpeg"/><Relationship Id="rId19" Type="http://schemas.openxmlformats.org/officeDocument/2006/relationships/image" Target="../media/image64.jpeg"/><Relationship Id="rId4" Type="http://schemas.openxmlformats.org/officeDocument/2006/relationships/image" Target="../media/image20.png"/><Relationship Id="rId9" Type="http://schemas.openxmlformats.org/officeDocument/2006/relationships/image" Target="../media/image54.png"/><Relationship Id="rId14" Type="http://schemas.openxmlformats.org/officeDocument/2006/relationships/image" Target="../media/image5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jpeg"/><Relationship Id="rId13" Type="http://schemas.openxmlformats.org/officeDocument/2006/relationships/image" Target="../media/image58.jpeg"/><Relationship Id="rId18" Type="http://schemas.openxmlformats.org/officeDocument/2006/relationships/image" Target="../media/image63.jpeg"/><Relationship Id="rId3" Type="http://schemas.openxmlformats.org/officeDocument/2006/relationships/image" Target="../media/image4.jpeg"/><Relationship Id="rId21" Type="http://schemas.openxmlformats.org/officeDocument/2006/relationships/image" Target="../media/image65.png"/><Relationship Id="rId7" Type="http://schemas.openxmlformats.org/officeDocument/2006/relationships/image" Target="../media/image52.jpeg"/><Relationship Id="rId12" Type="http://schemas.openxmlformats.org/officeDocument/2006/relationships/image" Target="../media/image57.jpeg"/><Relationship Id="rId17" Type="http://schemas.openxmlformats.org/officeDocument/2006/relationships/image" Target="../media/image62.jpg"/><Relationship Id="rId2" Type="http://schemas.openxmlformats.org/officeDocument/2006/relationships/image" Target="../media/image49.jpg"/><Relationship Id="rId16" Type="http://schemas.openxmlformats.org/officeDocument/2006/relationships/image" Target="../media/image61.jpeg"/><Relationship Id="rId20" Type="http://schemas.openxmlformats.org/officeDocument/2006/relationships/hyperlink" Target="#'PET 19mm'!A229"/><Relationship Id="rId1" Type="http://schemas.openxmlformats.org/officeDocument/2006/relationships/image" Target="../media/image37.jpg"/><Relationship Id="rId6" Type="http://schemas.openxmlformats.org/officeDocument/2006/relationships/image" Target="../media/image51.jpg"/><Relationship Id="rId11" Type="http://schemas.openxmlformats.org/officeDocument/2006/relationships/image" Target="../media/image56.jpeg"/><Relationship Id="rId5" Type="http://schemas.openxmlformats.org/officeDocument/2006/relationships/image" Target="../media/image50.jpeg"/><Relationship Id="rId15" Type="http://schemas.openxmlformats.org/officeDocument/2006/relationships/image" Target="../media/image60.jpg"/><Relationship Id="rId10" Type="http://schemas.openxmlformats.org/officeDocument/2006/relationships/image" Target="../media/image55.jpeg"/><Relationship Id="rId19" Type="http://schemas.openxmlformats.org/officeDocument/2006/relationships/image" Target="../media/image64.jpeg"/><Relationship Id="rId4" Type="http://schemas.openxmlformats.org/officeDocument/2006/relationships/image" Target="../media/image20.png"/><Relationship Id="rId9" Type="http://schemas.openxmlformats.org/officeDocument/2006/relationships/image" Target="../media/image54.png"/><Relationship Id="rId14" Type="http://schemas.openxmlformats.org/officeDocument/2006/relationships/image" Target="../media/image59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jpeg"/><Relationship Id="rId13" Type="http://schemas.openxmlformats.org/officeDocument/2006/relationships/image" Target="../media/image77.jpeg"/><Relationship Id="rId18" Type="http://schemas.openxmlformats.org/officeDocument/2006/relationships/hyperlink" Target="#LAMIPLUS!A229"/><Relationship Id="rId3" Type="http://schemas.openxmlformats.org/officeDocument/2006/relationships/image" Target="../media/image20.png"/><Relationship Id="rId7" Type="http://schemas.openxmlformats.org/officeDocument/2006/relationships/image" Target="../media/image71.jpeg"/><Relationship Id="rId12" Type="http://schemas.openxmlformats.org/officeDocument/2006/relationships/image" Target="../media/image76.jpeg"/><Relationship Id="rId17" Type="http://schemas.openxmlformats.org/officeDocument/2006/relationships/image" Target="../media/image81.jpeg"/><Relationship Id="rId2" Type="http://schemas.openxmlformats.org/officeDocument/2006/relationships/image" Target="../media/image67.jpeg"/><Relationship Id="rId16" Type="http://schemas.openxmlformats.org/officeDocument/2006/relationships/image" Target="../media/image80.jpeg"/><Relationship Id="rId1" Type="http://schemas.openxmlformats.org/officeDocument/2006/relationships/image" Target="../media/image66.jpg"/><Relationship Id="rId6" Type="http://schemas.openxmlformats.org/officeDocument/2006/relationships/image" Target="../media/image70.jpeg"/><Relationship Id="rId11" Type="http://schemas.openxmlformats.org/officeDocument/2006/relationships/image" Target="../media/image75.jpeg"/><Relationship Id="rId5" Type="http://schemas.openxmlformats.org/officeDocument/2006/relationships/image" Target="../media/image69.jpeg"/><Relationship Id="rId15" Type="http://schemas.openxmlformats.org/officeDocument/2006/relationships/image" Target="../media/image79.jpeg"/><Relationship Id="rId10" Type="http://schemas.openxmlformats.org/officeDocument/2006/relationships/image" Target="../media/image74.jpeg"/><Relationship Id="rId4" Type="http://schemas.openxmlformats.org/officeDocument/2006/relationships/image" Target="../media/image68.jpeg"/><Relationship Id="rId9" Type="http://schemas.openxmlformats.org/officeDocument/2006/relationships/image" Target="../media/image73.jpeg"/><Relationship Id="rId14" Type="http://schemas.openxmlformats.org/officeDocument/2006/relationships/image" Target="../media/image78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jpeg"/><Relationship Id="rId3" Type="http://schemas.openxmlformats.org/officeDocument/2006/relationships/image" Target="../media/image39.jpeg"/><Relationship Id="rId7" Type="http://schemas.openxmlformats.org/officeDocument/2006/relationships/image" Target="../media/image85.jpeg"/><Relationship Id="rId12" Type="http://schemas.openxmlformats.org/officeDocument/2006/relationships/hyperlink" Target="#'AR +'!A229"/><Relationship Id="rId2" Type="http://schemas.openxmlformats.org/officeDocument/2006/relationships/image" Target="../media/image83.jpg"/><Relationship Id="rId1" Type="http://schemas.openxmlformats.org/officeDocument/2006/relationships/image" Target="../media/image82.jpg"/><Relationship Id="rId6" Type="http://schemas.openxmlformats.org/officeDocument/2006/relationships/image" Target="../media/image84.jpeg"/><Relationship Id="rId11" Type="http://schemas.openxmlformats.org/officeDocument/2006/relationships/image" Target="../media/image89.jpeg"/><Relationship Id="rId5" Type="http://schemas.openxmlformats.org/officeDocument/2006/relationships/image" Target="../media/image71.jpeg"/><Relationship Id="rId10" Type="http://schemas.openxmlformats.org/officeDocument/2006/relationships/image" Target="../media/image88.png"/><Relationship Id="rId4" Type="http://schemas.openxmlformats.org/officeDocument/2006/relationships/image" Target="../media/image20.png"/><Relationship Id="rId9" Type="http://schemas.openxmlformats.org/officeDocument/2006/relationships/image" Target="../media/image8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1.jpeg"/><Relationship Id="rId2" Type="http://schemas.openxmlformats.org/officeDocument/2006/relationships/image" Target="../media/image39.jpeg"/><Relationship Id="rId1" Type="http://schemas.openxmlformats.org/officeDocument/2006/relationships/image" Target="../media/image90.jpg"/><Relationship Id="rId5" Type="http://schemas.openxmlformats.org/officeDocument/2006/relationships/hyperlink" Target="#ECOLUX!A229"/><Relationship Id="rId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10584</xdr:colOff>
      <xdr:row>0</xdr:row>
      <xdr:rowOff>0</xdr:rowOff>
    </xdr:from>
    <xdr:to>
      <xdr:col>13</xdr:col>
      <xdr:colOff>574524</xdr:colOff>
      <xdr:row>26</xdr:row>
      <xdr:rowOff>66052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7A9172B-D83C-199A-D2AF-7E649C343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4584" y="0"/>
          <a:ext cx="7633607" cy="55693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71750</xdr:rowOff>
    </xdr:from>
    <xdr:to>
      <xdr:col>13</xdr:col>
      <xdr:colOff>553358</xdr:colOff>
      <xdr:row>81</xdr:row>
      <xdr:rowOff>82285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4EADCB8-1703-4A4E-BBC8-55B1908AC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0" y="5575083"/>
          <a:ext cx="7623025" cy="107632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322808</xdr:colOff>
      <xdr:row>206</xdr:row>
      <xdr:rowOff>123825</xdr:rowOff>
    </xdr:from>
    <xdr:to>
      <xdr:col>9</xdr:col>
      <xdr:colOff>127634</xdr:colOff>
      <xdr:row>211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59533B9-D17E-D035-ACC1-8848205E7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833" y="39252525"/>
          <a:ext cx="1715541" cy="981075"/>
        </a:xfrm>
        <a:prstGeom prst="rect">
          <a:avLst/>
        </a:prstGeom>
      </xdr:spPr>
    </xdr:pic>
    <xdr:clientData/>
  </xdr:twoCellAnchor>
  <xdr:twoCellAnchor editAs="oneCell">
    <xdr:from>
      <xdr:col>7</xdr:col>
      <xdr:colOff>704850</xdr:colOff>
      <xdr:row>203</xdr:row>
      <xdr:rowOff>171450</xdr:rowOff>
    </xdr:from>
    <xdr:to>
      <xdr:col>8</xdr:col>
      <xdr:colOff>834389</xdr:colOff>
      <xdr:row>205</xdr:row>
      <xdr:rowOff>179894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7F47AC-ECAE-4175-8107-C93A9BA4B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7875" y="38728650"/>
          <a:ext cx="1038224" cy="389444"/>
        </a:xfrm>
        <a:prstGeom prst="rect">
          <a:avLst/>
        </a:prstGeom>
      </xdr:spPr>
    </xdr:pic>
    <xdr:clientData/>
  </xdr:twoCellAnchor>
  <xdr:twoCellAnchor editAs="oneCell">
    <xdr:from>
      <xdr:col>11</xdr:col>
      <xdr:colOff>727710</xdr:colOff>
      <xdr:row>33</xdr:row>
      <xdr:rowOff>146685</xdr:rowOff>
    </xdr:from>
    <xdr:to>
      <xdr:col>15</xdr:col>
      <xdr:colOff>187584</xdr:colOff>
      <xdr:row>38</xdr:row>
      <xdr:rowOff>149353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979147-AC2F-4A36-8B45-92FED0778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1630" y="6532245"/>
          <a:ext cx="2492634" cy="955168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</xdr:colOff>
      <xdr:row>0</xdr:row>
      <xdr:rowOff>30480</xdr:rowOff>
    </xdr:from>
    <xdr:to>
      <xdr:col>16</xdr:col>
      <xdr:colOff>532062</xdr:colOff>
      <xdr:row>13</xdr:row>
      <xdr:rowOff>3809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F4A1863-DF4C-2759-C87E-F4AEE6F692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30" t="41061" r="7425" b="3660"/>
        <a:stretch/>
      </xdr:blipFill>
      <xdr:spPr>
        <a:xfrm>
          <a:off x="8505825" y="30480"/>
          <a:ext cx="4340157" cy="252221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8074</xdr:rowOff>
    </xdr:from>
    <xdr:to>
      <xdr:col>12</xdr:col>
      <xdr:colOff>3810</xdr:colOff>
      <xdr:row>31</xdr:row>
      <xdr:rowOff>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715EF435-C282-92EC-2F47-0E6645AF8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3920" y="4862014"/>
          <a:ext cx="765810" cy="1134926"/>
        </a:xfrm>
        <a:prstGeom prst="rect">
          <a:avLst/>
        </a:prstGeom>
      </xdr:spPr>
    </xdr:pic>
    <xdr:clientData/>
  </xdr:twoCellAnchor>
  <xdr:twoCellAnchor editAs="oneCell">
    <xdr:from>
      <xdr:col>12</xdr:col>
      <xdr:colOff>3316</xdr:colOff>
      <xdr:row>25</xdr:row>
      <xdr:rowOff>11430</xdr:rowOff>
    </xdr:from>
    <xdr:to>
      <xdr:col>13</xdr:col>
      <xdr:colOff>34290</xdr:colOff>
      <xdr:row>31</xdr:row>
      <xdr:rowOff>34848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D61CB081-9E8C-C657-A144-7844DD663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9236" y="4865370"/>
          <a:ext cx="792974" cy="1149273"/>
        </a:xfrm>
        <a:prstGeom prst="rect">
          <a:avLst/>
        </a:prstGeom>
      </xdr:spPr>
    </xdr:pic>
    <xdr:clientData/>
  </xdr:twoCellAnchor>
  <xdr:twoCellAnchor editAs="oneCell">
    <xdr:from>
      <xdr:col>13</xdr:col>
      <xdr:colOff>4725</xdr:colOff>
      <xdr:row>25</xdr:row>
      <xdr:rowOff>0</xdr:rowOff>
    </xdr:from>
    <xdr:to>
      <xdr:col>13</xdr:col>
      <xdr:colOff>758062</xdr:colOff>
      <xdr:row>31</xdr:row>
      <xdr:rowOff>34289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1EC3F04-2B31-1D47-F2E9-C9A590104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2645" y="4853940"/>
          <a:ext cx="753337" cy="1177289"/>
        </a:xfrm>
        <a:prstGeom prst="rect">
          <a:avLst/>
        </a:prstGeom>
      </xdr:spPr>
    </xdr:pic>
    <xdr:clientData/>
  </xdr:twoCellAnchor>
  <xdr:twoCellAnchor editAs="oneCell">
    <xdr:from>
      <xdr:col>13</xdr:col>
      <xdr:colOff>723901</xdr:colOff>
      <xdr:row>25</xdr:row>
      <xdr:rowOff>0</xdr:rowOff>
    </xdr:from>
    <xdr:to>
      <xdr:col>14</xdr:col>
      <xdr:colOff>758658</xdr:colOff>
      <xdr:row>31</xdr:row>
      <xdr:rowOff>34785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88D8BDB-D21C-5004-98E4-369186D5F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821" y="4853940"/>
          <a:ext cx="791042" cy="11739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25</xdr:row>
      <xdr:rowOff>1422</xdr:rowOff>
    </xdr:from>
    <xdr:to>
      <xdr:col>15</xdr:col>
      <xdr:colOff>758162</xdr:colOff>
      <xdr:row>31</xdr:row>
      <xdr:rowOff>34290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843D161F-C67D-5664-9F38-E07FE639C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1920" y="4855362"/>
          <a:ext cx="750542" cy="1175868"/>
        </a:xfrm>
        <a:prstGeom prst="rect">
          <a:avLst/>
        </a:prstGeom>
      </xdr:spPr>
    </xdr:pic>
    <xdr:clientData/>
  </xdr:twoCellAnchor>
  <xdr:twoCellAnchor>
    <xdr:from>
      <xdr:col>11</xdr:col>
      <xdr:colOff>32385</xdr:colOff>
      <xdr:row>0</xdr:row>
      <xdr:rowOff>62865</xdr:rowOff>
    </xdr:from>
    <xdr:to>
      <xdr:col>14</xdr:col>
      <xdr:colOff>68580</xdr:colOff>
      <xdr:row>1</xdr:row>
      <xdr:rowOff>179070</xdr:rowOff>
    </xdr:to>
    <xdr:sp macro="" textlink="">
      <xdr:nvSpPr>
        <xdr:cNvPr id="5" name="Rectángulo: esquinas redondeadas 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BABC422-4077-4094-B3D3-53729D333AA3}"/>
            </a:ext>
          </a:extLst>
        </xdr:cNvPr>
        <xdr:cNvSpPr/>
      </xdr:nvSpPr>
      <xdr:spPr>
        <a:xfrm>
          <a:off x="8559165" y="62865"/>
          <a:ext cx="2322195" cy="382905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342900</xdr:colOff>
      <xdr:row>211</xdr:row>
      <xdr:rowOff>104775</xdr:rowOff>
    </xdr:from>
    <xdr:ext cx="1031391" cy="476250"/>
    <xdr:pic>
      <xdr:nvPicPr>
        <xdr:cNvPr id="7" name="Imagen 6">
          <a:extLst>
            <a:ext uri="{FF2B5EF4-FFF2-40B4-BE49-F238E27FC236}">
              <a16:creationId xmlns:a16="http://schemas.microsoft.com/office/drawing/2014/main" id="{6F21F58B-FDDE-44C3-9490-D63F0DF60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7925" y="40185975"/>
          <a:ext cx="1031391" cy="476250"/>
        </a:xfrm>
        <a:prstGeom prst="rect">
          <a:avLst/>
        </a:prstGeom>
      </xdr:spPr>
    </xdr:pic>
    <xdr:clientData/>
  </xdr:oneCellAnchor>
  <xdr:oneCellAnchor>
    <xdr:from>
      <xdr:col>6</xdr:col>
      <xdr:colOff>533400</xdr:colOff>
      <xdr:row>211</xdr:row>
      <xdr:rowOff>95250</xdr:rowOff>
    </xdr:from>
    <xdr:ext cx="1289983" cy="447675"/>
    <xdr:pic>
      <xdr:nvPicPr>
        <xdr:cNvPr id="9" name="Imagen 8">
          <a:extLst>
            <a:ext uri="{FF2B5EF4-FFF2-40B4-BE49-F238E27FC236}">
              <a16:creationId xmlns:a16="http://schemas.microsoft.com/office/drawing/2014/main" id="{78EE4E85-63C0-4E8F-98CE-1274B122D9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68" b="24877"/>
        <a:stretch/>
      </xdr:blipFill>
      <xdr:spPr>
        <a:xfrm>
          <a:off x="4886325" y="40176450"/>
          <a:ext cx="1289983" cy="447675"/>
        </a:xfrm>
        <a:prstGeom prst="rect">
          <a:avLst/>
        </a:prstGeom>
      </xdr:spPr>
    </xdr:pic>
    <xdr:clientData/>
  </xdr:oneCellAnchor>
  <xdr:twoCellAnchor editAs="oneCell">
    <xdr:from>
      <xdr:col>7</xdr:col>
      <xdr:colOff>400050</xdr:colOff>
      <xdr:row>208</xdr:row>
      <xdr:rowOff>114300</xdr:rowOff>
    </xdr:from>
    <xdr:to>
      <xdr:col>8</xdr:col>
      <xdr:colOff>681989</xdr:colOff>
      <xdr:row>210</xdr:row>
      <xdr:rowOff>118934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4B4154D1-3E5D-40F4-BB5F-242321C8E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075" y="39624000"/>
          <a:ext cx="1038224" cy="389444"/>
        </a:xfrm>
        <a:prstGeom prst="rect">
          <a:avLst/>
        </a:prstGeom>
      </xdr:spPr>
    </xdr:pic>
    <xdr:clientData/>
  </xdr:twoCellAnchor>
  <xdr:twoCellAnchor editAs="oneCell">
    <xdr:from>
      <xdr:col>11</xdr:col>
      <xdr:colOff>147622</xdr:colOff>
      <xdr:row>2</xdr:row>
      <xdr:rowOff>33175</xdr:rowOff>
    </xdr:from>
    <xdr:to>
      <xdr:col>14</xdr:col>
      <xdr:colOff>110658</xdr:colOff>
      <xdr:row>7</xdr:row>
      <xdr:rowOff>118110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FB4985D-F2DF-797D-2662-3BEEA2870F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22" t="19494" r="2724" b="22566"/>
        <a:stretch/>
      </xdr:blipFill>
      <xdr:spPr>
        <a:xfrm>
          <a:off x="8651542" y="490375"/>
          <a:ext cx="2249036" cy="1037435"/>
        </a:xfrm>
        <a:prstGeom prst="rect">
          <a:avLst/>
        </a:prstGeom>
      </xdr:spPr>
    </xdr:pic>
    <xdr:clientData/>
  </xdr:twoCellAnchor>
  <xdr:twoCellAnchor editAs="oneCell">
    <xdr:from>
      <xdr:col>13</xdr:col>
      <xdr:colOff>564300</xdr:colOff>
      <xdr:row>7</xdr:row>
      <xdr:rowOff>70200</xdr:rowOff>
    </xdr:from>
    <xdr:to>
      <xdr:col>16</xdr:col>
      <xdr:colOff>41910</xdr:colOff>
      <xdr:row>11</xdr:row>
      <xdr:rowOff>157011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F2B6D0E1-4F32-1D40-6449-512FDFE0D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2220" y="1479900"/>
          <a:ext cx="1771230" cy="84881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</xdr:row>
      <xdr:rowOff>0</xdr:rowOff>
    </xdr:from>
    <xdr:to>
      <xdr:col>15</xdr:col>
      <xdr:colOff>225684</xdr:colOff>
      <xdr:row>34</xdr:row>
      <xdr:rowOff>763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4CF5A46-FD95-4F6A-A48D-501FA8E50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5920" y="5615940"/>
          <a:ext cx="2496444" cy="953263"/>
        </a:xfrm>
        <a:prstGeom prst="rect">
          <a:avLst/>
        </a:prstGeom>
      </xdr:spPr>
    </xdr:pic>
    <xdr:clientData/>
  </xdr:twoCellAnchor>
  <xdr:twoCellAnchor>
    <xdr:from>
      <xdr:col>11</xdr:col>
      <xdr:colOff>22860</xdr:colOff>
      <xdr:row>0</xdr:row>
      <xdr:rowOff>30480</xdr:rowOff>
    </xdr:from>
    <xdr:to>
      <xdr:col>14</xdr:col>
      <xdr:colOff>59055</xdr:colOff>
      <xdr:row>1</xdr:row>
      <xdr:rowOff>148590</xdr:rowOff>
    </xdr:to>
    <xdr:sp macro="" textlink="">
      <xdr:nvSpPr>
        <xdr:cNvPr id="3" name="Rectángulo: esquinas redondeadas 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FAAA17-F529-40B7-92DB-5676FA624DA9}"/>
            </a:ext>
          </a:extLst>
        </xdr:cNvPr>
        <xdr:cNvSpPr/>
      </xdr:nvSpPr>
      <xdr:spPr>
        <a:xfrm>
          <a:off x="8526780" y="30480"/>
          <a:ext cx="2322195" cy="38481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596265</xdr:colOff>
      <xdr:row>32</xdr:row>
      <xdr:rowOff>53340</xdr:rowOff>
    </xdr:from>
    <xdr:to>
      <xdr:col>14</xdr:col>
      <xdr:colOff>758190</xdr:colOff>
      <xdr:row>37</xdr:row>
      <xdr:rowOff>34785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A00DEE7-5649-424E-95E0-A9DD00C62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0185" y="6240780"/>
          <a:ext cx="2436495" cy="91870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208</xdr:row>
      <xdr:rowOff>57150</xdr:rowOff>
    </xdr:from>
    <xdr:to>
      <xdr:col>9</xdr:col>
      <xdr:colOff>720090</xdr:colOff>
      <xdr:row>213</xdr:row>
      <xdr:rowOff>34785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83DB5B-E071-41A8-9C81-18E337E1D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275" y="39566850"/>
          <a:ext cx="2428875" cy="911085"/>
        </a:xfrm>
        <a:prstGeom prst="rect">
          <a:avLst/>
        </a:prstGeom>
      </xdr:spPr>
    </xdr:pic>
    <xdr:clientData/>
  </xdr:twoCellAnchor>
  <xdr:twoCellAnchor editAs="oneCell">
    <xdr:from>
      <xdr:col>11</xdr:col>
      <xdr:colOff>87629</xdr:colOff>
      <xdr:row>1</xdr:row>
      <xdr:rowOff>104149</xdr:rowOff>
    </xdr:from>
    <xdr:to>
      <xdr:col>15</xdr:col>
      <xdr:colOff>537210</xdr:colOff>
      <xdr:row>14</xdr:row>
      <xdr:rowOff>72128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04E22D-2435-E8C9-5EE0-2CF93D98D2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86" t="38422" r="15686"/>
        <a:stretch/>
      </xdr:blipFill>
      <xdr:spPr>
        <a:xfrm>
          <a:off x="8591549" y="370849"/>
          <a:ext cx="3507106" cy="2446384"/>
        </a:xfrm>
        <a:prstGeom prst="rect">
          <a:avLst/>
        </a:prstGeom>
      </xdr:spPr>
    </xdr:pic>
    <xdr:clientData/>
  </xdr:twoCellAnchor>
  <xdr:twoCellAnchor editAs="oneCell">
    <xdr:from>
      <xdr:col>10</xdr:col>
      <xdr:colOff>644111</xdr:colOff>
      <xdr:row>25</xdr:row>
      <xdr:rowOff>78202</xdr:rowOff>
    </xdr:from>
    <xdr:to>
      <xdr:col>12</xdr:col>
      <xdr:colOff>80125</xdr:colOff>
      <xdr:row>30</xdr:row>
      <xdr:rowOff>156833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0B71940-27CE-3115-CA0E-E8C91D486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6031" y="4932142"/>
          <a:ext cx="1142894" cy="1036846"/>
        </a:xfrm>
        <a:prstGeom prst="rect">
          <a:avLst/>
        </a:prstGeom>
      </xdr:spPr>
    </xdr:pic>
    <xdr:clientData/>
  </xdr:twoCellAnchor>
  <xdr:twoCellAnchor editAs="oneCell">
    <xdr:from>
      <xdr:col>14</xdr:col>
      <xdr:colOff>423836</xdr:colOff>
      <xdr:row>25</xdr:row>
      <xdr:rowOff>77391</xdr:rowOff>
    </xdr:from>
    <xdr:to>
      <xdr:col>16</xdr:col>
      <xdr:colOff>72389</xdr:colOff>
      <xdr:row>30</xdr:row>
      <xdr:rowOff>156834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F8D1400-C463-8C6A-FA5A-DDE347F57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3756" y="4931331"/>
          <a:ext cx="1172553" cy="1037658"/>
        </a:xfrm>
        <a:prstGeom prst="rect">
          <a:avLst/>
        </a:prstGeom>
      </xdr:spPr>
    </xdr:pic>
    <xdr:clientData/>
  </xdr:twoCellAnchor>
  <xdr:twoCellAnchor editAs="oneCell">
    <xdr:from>
      <xdr:col>11</xdr:col>
      <xdr:colOff>575025</xdr:colOff>
      <xdr:row>25</xdr:row>
      <xdr:rowOff>78836</xdr:rowOff>
    </xdr:from>
    <xdr:to>
      <xdr:col>13</xdr:col>
      <xdr:colOff>192734</xdr:colOff>
      <xdr:row>30</xdr:row>
      <xdr:rowOff>156834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8E2A93E9-772B-0641-E69B-27C3B21A5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8945" y="4932776"/>
          <a:ext cx="1141709" cy="1036213"/>
        </a:xfrm>
        <a:prstGeom prst="rect">
          <a:avLst/>
        </a:prstGeom>
      </xdr:spPr>
    </xdr:pic>
    <xdr:clientData/>
  </xdr:twoCellAnchor>
  <xdr:twoCellAnchor editAs="oneCell">
    <xdr:from>
      <xdr:col>13</xdr:col>
      <xdr:colOff>460714</xdr:colOff>
      <xdr:row>25</xdr:row>
      <xdr:rowOff>78345</xdr:rowOff>
    </xdr:from>
    <xdr:to>
      <xdr:col>15</xdr:col>
      <xdr:colOff>111314</xdr:colOff>
      <xdr:row>30</xdr:row>
      <xdr:rowOff>156834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669A4B7E-9888-AF79-B68F-C501DD612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8634" y="4932285"/>
          <a:ext cx="1174600" cy="1036704"/>
        </a:xfrm>
        <a:prstGeom prst="rect">
          <a:avLst/>
        </a:prstGeom>
      </xdr:spPr>
    </xdr:pic>
    <xdr:clientData/>
  </xdr:twoCellAnchor>
  <xdr:twoCellAnchor editAs="oneCell">
    <xdr:from>
      <xdr:col>12</xdr:col>
      <xdr:colOff>529973</xdr:colOff>
      <xdr:row>25</xdr:row>
      <xdr:rowOff>77279</xdr:rowOff>
    </xdr:from>
    <xdr:to>
      <xdr:col>14</xdr:col>
      <xdr:colOff>155459</xdr:colOff>
      <xdr:row>30</xdr:row>
      <xdr:rowOff>156833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A48A18B-2A4D-ABE3-903C-CC890E628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5893" y="4931219"/>
          <a:ext cx="1149486" cy="1037769"/>
        </a:xfrm>
        <a:prstGeom prst="rect">
          <a:avLst/>
        </a:prstGeom>
      </xdr:spPr>
    </xdr:pic>
    <xdr:clientData/>
  </xdr:twoCellAnchor>
  <xdr:twoCellAnchor>
    <xdr:from>
      <xdr:col>11</xdr:col>
      <xdr:colOff>38100</xdr:colOff>
      <xdr:row>0</xdr:row>
      <xdr:rowOff>83820</xdr:rowOff>
    </xdr:from>
    <xdr:to>
      <xdr:col>14</xdr:col>
      <xdr:colOff>74295</xdr:colOff>
      <xdr:row>2</xdr:row>
      <xdr:rowOff>11430</xdr:rowOff>
    </xdr:to>
    <xdr:sp macro="" textlink="">
      <xdr:nvSpPr>
        <xdr:cNvPr id="2" name="Rectángulo: esquinas redondeadas 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8E754E0-3CCA-4F00-B552-43410B8B1CBB}"/>
            </a:ext>
          </a:extLst>
        </xdr:cNvPr>
        <xdr:cNvSpPr/>
      </xdr:nvSpPr>
      <xdr:spPr>
        <a:xfrm>
          <a:off x="8542020" y="83820"/>
          <a:ext cx="2322195" cy="38481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390525</xdr:colOff>
      <xdr:row>155</xdr:row>
      <xdr:rowOff>14816</xdr:rowOff>
    </xdr:from>
    <xdr:to>
      <xdr:col>13</xdr:col>
      <xdr:colOff>905511</xdr:colOff>
      <xdr:row>159</xdr:row>
      <xdr:rowOff>178718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80F1A03-6AA6-4093-AB15-CC7964AFC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3992" y="29148616"/>
          <a:ext cx="2496185" cy="908969"/>
        </a:xfrm>
        <a:prstGeom prst="rect">
          <a:avLst/>
        </a:prstGeom>
      </xdr:spPr>
    </xdr:pic>
    <xdr:clientData/>
  </xdr:twoCellAnchor>
  <xdr:twoCellAnchor editAs="oneCell">
    <xdr:from>
      <xdr:col>15</xdr:col>
      <xdr:colOff>1430654</xdr:colOff>
      <xdr:row>15</xdr:row>
      <xdr:rowOff>190426</xdr:rowOff>
    </xdr:from>
    <xdr:to>
      <xdr:col>19</xdr:col>
      <xdr:colOff>5927</xdr:colOff>
      <xdr:row>18</xdr:row>
      <xdr:rowOff>26309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55586DB-A6C6-F21E-B4C4-1A984296F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4267" b="94289"/>
        <a:stretch/>
      </xdr:blipFill>
      <xdr:spPr>
        <a:xfrm>
          <a:off x="14697921" y="3119893"/>
          <a:ext cx="2393738" cy="411616"/>
        </a:xfrm>
        <a:prstGeom prst="rect">
          <a:avLst/>
        </a:prstGeom>
      </xdr:spPr>
    </xdr:pic>
    <xdr:clientData/>
  </xdr:twoCellAnchor>
  <xdr:twoCellAnchor editAs="oneCell">
    <xdr:from>
      <xdr:col>15</xdr:col>
      <xdr:colOff>59265</xdr:colOff>
      <xdr:row>1</xdr:row>
      <xdr:rowOff>25401</xdr:rowOff>
    </xdr:from>
    <xdr:to>
      <xdr:col>20</xdr:col>
      <xdr:colOff>98728</xdr:colOff>
      <xdr:row>5</xdr:row>
      <xdr:rowOff>101601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D18B60B-574A-19D2-026D-B7072EB3D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26532" y="296334"/>
          <a:ext cx="4653795" cy="829734"/>
        </a:xfrm>
        <a:prstGeom prst="rect">
          <a:avLst/>
        </a:prstGeom>
      </xdr:spPr>
    </xdr:pic>
    <xdr:clientData/>
  </xdr:twoCellAnchor>
  <xdr:twoCellAnchor editAs="oneCell">
    <xdr:from>
      <xdr:col>15</xdr:col>
      <xdr:colOff>1430655</xdr:colOff>
      <xdr:row>18</xdr:row>
      <xdr:rowOff>4759</xdr:rowOff>
    </xdr:from>
    <xdr:to>
      <xdr:col>19</xdr:col>
      <xdr:colOff>5929</xdr:colOff>
      <xdr:row>19</xdr:row>
      <xdr:rowOff>190496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2408B280-1603-B7A6-5DBA-E2FCF03430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421" t="51825"/>
        <a:stretch/>
      </xdr:blipFill>
      <xdr:spPr>
        <a:xfrm rot="16200000">
          <a:off x="15708790" y="2499091"/>
          <a:ext cx="372004" cy="2393739"/>
        </a:xfrm>
        <a:prstGeom prst="rect">
          <a:avLst/>
        </a:prstGeom>
      </xdr:spPr>
    </xdr:pic>
    <xdr:clientData/>
  </xdr:twoCellAnchor>
  <xdr:twoCellAnchor editAs="oneCell">
    <xdr:from>
      <xdr:col>16</xdr:col>
      <xdr:colOff>2117</xdr:colOff>
      <xdr:row>20</xdr:row>
      <xdr:rowOff>20743</xdr:rowOff>
    </xdr:from>
    <xdr:to>
      <xdr:col>19</xdr:col>
      <xdr:colOff>101177</xdr:colOff>
      <xdr:row>22</xdr:row>
      <xdr:rowOff>10795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BBD3318F-3175-E695-5E9A-980B823D71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210" b="65726"/>
        <a:stretch/>
      </xdr:blipFill>
      <xdr:spPr>
        <a:xfrm>
          <a:off x="14700250" y="3906943"/>
          <a:ext cx="2486660" cy="371052"/>
        </a:xfrm>
        <a:prstGeom prst="rect">
          <a:avLst/>
        </a:prstGeom>
      </xdr:spPr>
    </xdr:pic>
    <xdr:clientData/>
  </xdr:twoCellAnchor>
  <xdr:twoCellAnchor editAs="oneCell">
    <xdr:from>
      <xdr:col>16</xdr:col>
      <xdr:colOff>25189</xdr:colOff>
      <xdr:row>38</xdr:row>
      <xdr:rowOff>16933</xdr:rowOff>
    </xdr:from>
    <xdr:to>
      <xdr:col>19</xdr:col>
      <xdr:colOff>31327</xdr:colOff>
      <xdr:row>40</xdr:row>
      <xdr:rowOff>16933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B0FA8730-4CED-4AA9-814E-205F29FADD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85" t="26122" r="73258" b="50909"/>
        <a:stretch/>
      </xdr:blipFill>
      <xdr:spPr>
        <a:xfrm>
          <a:off x="14723322" y="7332133"/>
          <a:ext cx="2393738" cy="381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1422188</xdr:colOff>
      <xdr:row>22</xdr:row>
      <xdr:rowOff>8890</xdr:rowOff>
    </xdr:from>
    <xdr:to>
      <xdr:col>19</xdr:col>
      <xdr:colOff>2752</xdr:colOff>
      <xdr:row>24</xdr:row>
      <xdr:rowOff>8890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8286A5B-388A-F391-F47A-DE9A63DE79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984" r="34711" b="9247"/>
        <a:stretch/>
      </xdr:blipFill>
      <xdr:spPr>
        <a:xfrm>
          <a:off x="14689455" y="4276090"/>
          <a:ext cx="2393738" cy="381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1403350</xdr:colOff>
      <xdr:row>23</xdr:row>
      <xdr:rowOff>186266</xdr:rowOff>
    </xdr:from>
    <xdr:to>
      <xdr:col>18</xdr:col>
      <xdr:colOff>757343</xdr:colOff>
      <xdr:row>25</xdr:row>
      <xdr:rowOff>178224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C498DA5A-A0F9-CB8A-15D3-072898E65A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29" b="74587"/>
        <a:stretch/>
      </xdr:blipFill>
      <xdr:spPr>
        <a:xfrm>
          <a:off x="14670617" y="4639733"/>
          <a:ext cx="2395642" cy="372958"/>
        </a:xfrm>
        <a:prstGeom prst="rect">
          <a:avLst/>
        </a:prstGeom>
      </xdr:spPr>
    </xdr:pic>
    <xdr:clientData/>
  </xdr:twoCellAnchor>
  <xdr:twoCellAnchor editAs="oneCell">
    <xdr:from>
      <xdr:col>15</xdr:col>
      <xdr:colOff>1422188</xdr:colOff>
      <xdr:row>26</xdr:row>
      <xdr:rowOff>8468</xdr:rowOff>
    </xdr:from>
    <xdr:to>
      <xdr:col>19</xdr:col>
      <xdr:colOff>2752</xdr:colOff>
      <xdr:row>28</xdr:row>
      <xdr:rowOff>425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45035359-AD3C-5624-05E6-6E8404E9CA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7" t="17817" b="38512"/>
        <a:stretch/>
      </xdr:blipFill>
      <xdr:spPr>
        <a:xfrm>
          <a:off x="14689455" y="5037668"/>
          <a:ext cx="2393738" cy="372957"/>
        </a:xfrm>
        <a:prstGeom prst="rect">
          <a:avLst/>
        </a:prstGeom>
      </xdr:spPr>
    </xdr:pic>
    <xdr:clientData/>
  </xdr:twoCellAnchor>
  <xdr:twoCellAnchor editAs="oneCell">
    <xdr:from>
      <xdr:col>16</xdr:col>
      <xdr:colOff>6350</xdr:colOff>
      <xdr:row>28</xdr:row>
      <xdr:rowOff>8467</xdr:rowOff>
    </xdr:from>
    <xdr:to>
      <xdr:col>19</xdr:col>
      <xdr:colOff>14393</xdr:colOff>
      <xdr:row>30</xdr:row>
      <xdr:rowOff>424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22400CA9-BB4E-4E79-17B8-9D2CE50C1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4483" y="5418667"/>
          <a:ext cx="2395643" cy="372957"/>
        </a:xfrm>
        <a:prstGeom prst="rect">
          <a:avLst/>
        </a:prstGeom>
      </xdr:spPr>
    </xdr:pic>
    <xdr:clientData/>
  </xdr:twoCellAnchor>
  <xdr:twoCellAnchor editAs="oneCell">
    <xdr:from>
      <xdr:col>15</xdr:col>
      <xdr:colOff>1430655</xdr:colOff>
      <xdr:row>29</xdr:row>
      <xdr:rowOff>186691</xdr:rowOff>
    </xdr:from>
    <xdr:to>
      <xdr:col>19</xdr:col>
      <xdr:colOff>5928</xdr:colOff>
      <xdr:row>32</xdr:row>
      <xdr:rowOff>1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6C9D06B-9AE4-D7F2-A35C-E87A30F21F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5444"/>
        <a:stretch/>
      </xdr:blipFill>
      <xdr:spPr>
        <a:xfrm>
          <a:off x="14697922" y="5783158"/>
          <a:ext cx="2393738" cy="389043"/>
        </a:xfrm>
        <a:prstGeom prst="rect">
          <a:avLst/>
        </a:prstGeom>
      </xdr:spPr>
    </xdr:pic>
    <xdr:clientData/>
  </xdr:twoCellAnchor>
  <xdr:twoCellAnchor editAs="oneCell">
    <xdr:from>
      <xdr:col>15</xdr:col>
      <xdr:colOff>1422188</xdr:colOff>
      <xdr:row>32</xdr:row>
      <xdr:rowOff>18838</xdr:rowOff>
    </xdr:from>
    <xdr:to>
      <xdr:col>19</xdr:col>
      <xdr:colOff>2752</xdr:colOff>
      <xdr:row>34</xdr:row>
      <xdr:rowOff>16933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A5710BFD-1E10-BB4E-7419-43D2F40C5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83" r="18300" b="95331"/>
        <a:stretch/>
      </xdr:blipFill>
      <xdr:spPr>
        <a:xfrm>
          <a:off x="14689455" y="6191038"/>
          <a:ext cx="2393738" cy="379095"/>
        </a:xfrm>
        <a:prstGeom prst="rect">
          <a:avLst/>
        </a:prstGeom>
      </xdr:spPr>
    </xdr:pic>
    <xdr:clientData/>
  </xdr:twoCellAnchor>
  <xdr:twoCellAnchor editAs="oneCell">
    <xdr:from>
      <xdr:col>16</xdr:col>
      <xdr:colOff>16724</xdr:colOff>
      <xdr:row>34</xdr:row>
      <xdr:rowOff>8466</xdr:rowOff>
    </xdr:from>
    <xdr:to>
      <xdr:col>19</xdr:col>
      <xdr:colOff>22860</xdr:colOff>
      <xdr:row>36</xdr:row>
      <xdr:rowOff>8466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CC682CEF-C642-64E1-C0C3-8FF70B3977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486"/>
        <a:stretch/>
      </xdr:blipFill>
      <xdr:spPr>
        <a:xfrm>
          <a:off x="14714857" y="6561666"/>
          <a:ext cx="2393736" cy="381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1430655</xdr:colOff>
      <xdr:row>42</xdr:row>
      <xdr:rowOff>8467</xdr:rowOff>
    </xdr:from>
    <xdr:to>
      <xdr:col>19</xdr:col>
      <xdr:colOff>5928</xdr:colOff>
      <xdr:row>44</xdr:row>
      <xdr:rowOff>8467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906AB5C-0BE1-F5F1-6BBF-9B279E75E0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887" r="85521" b="51039"/>
        <a:stretch/>
      </xdr:blipFill>
      <xdr:spPr>
        <a:xfrm>
          <a:off x="14697922" y="8085667"/>
          <a:ext cx="2393738" cy="381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1419062</xdr:colOff>
      <xdr:row>36</xdr:row>
      <xdr:rowOff>8467</xdr:rowOff>
    </xdr:from>
    <xdr:to>
      <xdr:col>18</xdr:col>
      <xdr:colOff>760941</xdr:colOff>
      <xdr:row>38</xdr:row>
      <xdr:rowOff>8469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3654D8BB-B469-A4F4-320B-A58A27C881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436" r="62978"/>
        <a:stretch/>
      </xdr:blipFill>
      <xdr:spPr>
        <a:xfrm rot="5400000">
          <a:off x="15678067" y="5950929"/>
          <a:ext cx="381002" cy="2364478"/>
        </a:xfrm>
        <a:prstGeom prst="rect">
          <a:avLst/>
        </a:prstGeom>
      </xdr:spPr>
    </xdr:pic>
    <xdr:clientData/>
  </xdr:twoCellAnchor>
  <xdr:twoCellAnchor editAs="oneCell">
    <xdr:from>
      <xdr:col>16</xdr:col>
      <xdr:colOff>8256</xdr:colOff>
      <xdr:row>40</xdr:row>
      <xdr:rowOff>12278</xdr:rowOff>
    </xdr:from>
    <xdr:to>
      <xdr:col>19</xdr:col>
      <xdr:colOff>14394</xdr:colOff>
      <xdr:row>42</xdr:row>
      <xdr:rowOff>8466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64378C4-123A-3D2C-81C3-C71A035B37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292" b="9533"/>
        <a:stretch/>
      </xdr:blipFill>
      <xdr:spPr>
        <a:xfrm>
          <a:off x="14706389" y="7708478"/>
          <a:ext cx="2393738" cy="377188"/>
        </a:xfrm>
        <a:prstGeom prst="rect">
          <a:avLst/>
        </a:prstGeom>
      </xdr:spPr>
    </xdr:pic>
    <xdr:clientData/>
  </xdr:twoCellAnchor>
  <xdr:twoCellAnchor>
    <xdr:from>
      <xdr:col>15</xdr:col>
      <xdr:colOff>709506</xdr:colOff>
      <xdr:row>0</xdr:row>
      <xdr:rowOff>31327</xdr:rowOff>
    </xdr:from>
    <xdr:to>
      <xdr:col>19</xdr:col>
      <xdr:colOff>186902</xdr:colOff>
      <xdr:row>1</xdr:row>
      <xdr:rowOff>149437</xdr:rowOff>
    </xdr:to>
    <xdr:sp macro="" textlink="">
      <xdr:nvSpPr>
        <xdr:cNvPr id="2" name="Rectángulo: esquinas redondeadas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58F14615-8D44-40DE-B19D-16B53B9E51E1}"/>
            </a:ext>
          </a:extLst>
        </xdr:cNvPr>
        <xdr:cNvSpPr/>
      </xdr:nvSpPr>
      <xdr:spPr>
        <a:xfrm>
          <a:off x="13976773" y="31327"/>
          <a:ext cx="3295862" cy="389043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  <xdr:twoCellAnchor editAs="oneCell">
    <xdr:from>
      <xdr:col>16</xdr:col>
      <xdr:colOff>10585</xdr:colOff>
      <xdr:row>44</xdr:row>
      <xdr:rowOff>21164</xdr:rowOff>
    </xdr:from>
    <xdr:to>
      <xdr:col>19</xdr:col>
      <xdr:colOff>21167</xdr:colOff>
      <xdr:row>45</xdr:row>
      <xdr:rowOff>190499</xdr:rowOff>
    </xdr:to>
    <xdr:pic>
      <xdr:nvPicPr>
        <xdr:cNvPr id="4" name="Imagen 3" descr="Gama de productos Premium - Grupo Top Form">
          <a:extLst>
            <a:ext uri="{FF2B5EF4-FFF2-40B4-BE49-F238E27FC236}">
              <a16:creationId xmlns:a16="http://schemas.microsoft.com/office/drawing/2014/main" id="{7238EAC6-39EB-44D8-FE67-7576848456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052"/>
        <a:stretch/>
      </xdr:blipFill>
      <xdr:spPr bwMode="auto">
        <a:xfrm flipV="1">
          <a:off x="14753168" y="8699497"/>
          <a:ext cx="2296582" cy="359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560070</xdr:colOff>
      <xdr:row>34</xdr:row>
      <xdr:rowOff>142875</xdr:rowOff>
    </xdr:from>
    <xdr:to>
      <xdr:col>10</xdr:col>
      <xdr:colOff>613410</xdr:colOff>
      <xdr:row>39</xdr:row>
      <xdr:rowOff>179565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C4780A-E7CB-4DF9-9330-1BDF43527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9470" y="6817995"/>
          <a:ext cx="2436495" cy="981570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149</xdr:row>
      <xdr:rowOff>57150</xdr:rowOff>
    </xdr:from>
    <xdr:to>
      <xdr:col>10</xdr:col>
      <xdr:colOff>422910</xdr:colOff>
      <xdr:row>154</xdr:row>
      <xdr:rowOff>34785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FC1848-3DD3-4466-BD25-709B5CDC6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28898850"/>
          <a:ext cx="2428875" cy="911085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</xdr:colOff>
      <xdr:row>2</xdr:row>
      <xdr:rowOff>57150</xdr:rowOff>
    </xdr:from>
    <xdr:to>
      <xdr:col>10</xdr:col>
      <xdr:colOff>422765</xdr:colOff>
      <xdr:row>10</xdr:row>
      <xdr:rowOff>3341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C815A0-3367-40D2-BFAE-5E1ADD2A4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8070" y="514350"/>
          <a:ext cx="1843895" cy="14740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645794</xdr:colOff>
      <xdr:row>10</xdr:row>
      <xdr:rowOff>11431</xdr:rowOff>
    </xdr:from>
    <xdr:to>
      <xdr:col>12</xdr:col>
      <xdr:colOff>72390</xdr:colOff>
      <xdr:row>22</xdr:row>
      <xdr:rowOff>148591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4D06E6D-81D7-E896-B149-2B79173D29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99" r="1557" b="38172"/>
        <a:stretch/>
      </xdr:blipFill>
      <xdr:spPr>
        <a:xfrm>
          <a:off x="6513194" y="1992631"/>
          <a:ext cx="4109086" cy="2409825"/>
        </a:xfrm>
        <a:prstGeom prst="rect">
          <a:avLst/>
        </a:prstGeom>
      </xdr:spPr>
    </xdr:pic>
    <xdr:clientData/>
  </xdr:twoCellAnchor>
  <xdr:twoCellAnchor editAs="oneCell">
    <xdr:from>
      <xdr:col>7</xdr:col>
      <xdr:colOff>689610</xdr:colOff>
      <xdr:row>22</xdr:row>
      <xdr:rowOff>135256</xdr:rowOff>
    </xdr:from>
    <xdr:to>
      <xdr:col>11</xdr:col>
      <xdr:colOff>338725</xdr:colOff>
      <xdr:row>23</xdr:row>
      <xdr:rowOff>186691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7268CD1-5EF6-4481-A44D-33ACD3B2FB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28" t="93615" r="1558" b="271"/>
        <a:stretch/>
      </xdr:blipFill>
      <xdr:spPr>
        <a:xfrm>
          <a:off x="6557010" y="4402456"/>
          <a:ext cx="3581035" cy="226695"/>
        </a:xfrm>
        <a:prstGeom prst="rect">
          <a:avLst/>
        </a:prstGeom>
      </xdr:spPr>
    </xdr:pic>
    <xdr:clientData/>
  </xdr:twoCellAnchor>
  <xdr:twoCellAnchor>
    <xdr:from>
      <xdr:col>7</xdr:col>
      <xdr:colOff>60960</xdr:colOff>
      <xdr:row>0</xdr:row>
      <xdr:rowOff>45720</xdr:rowOff>
    </xdr:from>
    <xdr:to>
      <xdr:col>10</xdr:col>
      <xdr:colOff>97155</xdr:colOff>
      <xdr:row>1</xdr:row>
      <xdr:rowOff>163830</xdr:rowOff>
    </xdr:to>
    <xdr:sp macro="" textlink="">
      <xdr:nvSpPr>
        <xdr:cNvPr id="5" name="Rectángulo: esquinas redondeadas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75E4CE4-6129-48E2-BBE5-F5FF6F35F13D}"/>
            </a:ext>
          </a:extLst>
        </xdr:cNvPr>
        <xdr:cNvSpPr/>
      </xdr:nvSpPr>
      <xdr:spPr>
        <a:xfrm>
          <a:off x="5920740" y="45720"/>
          <a:ext cx="2322195" cy="38481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</xdr:colOff>
      <xdr:row>208</xdr:row>
      <xdr:rowOff>47625</xdr:rowOff>
    </xdr:from>
    <xdr:to>
      <xdr:col>9</xdr:col>
      <xdr:colOff>80010</xdr:colOff>
      <xdr:row>214</xdr:row>
      <xdr:rowOff>41203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EAD1F22-BAA0-F7F8-203E-66D384F73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39557325"/>
          <a:ext cx="1771650" cy="1138483"/>
        </a:xfrm>
        <a:prstGeom prst="rect">
          <a:avLst/>
        </a:prstGeom>
      </xdr:spPr>
    </xdr:pic>
    <xdr:clientData/>
  </xdr:twoCellAnchor>
  <xdr:twoCellAnchor editAs="oneCell">
    <xdr:from>
      <xdr:col>7</xdr:col>
      <xdr:colOff>409575</xdr:colOff>
      <xdr:row>205</xdr:row>
      <xdr:rowOff>85725</xdr:rowOff>
    </xdr:from>
    <xdr:to>
      <xdr:col>8</xdr:col>
      <xdr:colOff>725804</xdr:colOff>
      <xdr:row>207</xdr:row>
      <xdr:rowOff>111314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BCCC9D61-62C1-42AE-BF68-1190110C5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39023925"/>
          <a:ext cx="1038224" cy="389444"/>
        </a:xfrm>
        <a:prstGeom prst="rect">
          <a:avLst/>
        </a:prstGeom>
      </xdr:spPr>
    </xdr:pic>
    <xdr:clientData/>
  </xdr:twoCellAnchor>
  <xdr:twoCellAnchor editAs="oneCell">
    <xdr:from>
      <xdr:col>11</xdr:col>
      <xdr:colOff>18454</xdr:colOff>
      <xdr:row>25</xdr:row>
      <xdr:rowOff>19049</xdr:rowOff>
    </xdr:from>
    <xdr:to>
      <xdr:col>11</xdr:col>
      <xdr:colOff>723304</xdr:colOff>
      <xdr:row>27</xdr:row>
      <xdr:rowOff>186689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5944AC8-FEF2-D20C-43EB-C415674411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84" t="4477" r="8168" b="8955"/>
        <a:stretch/>
      </xdr:blipFill>
      <xdr:spPr>
        <a:xfrm>
          <a:off x="8514754" y="4876799"/>
          <a:ext cx="704850" cy="542925"/>
        </a:xfrm>
        <a:prstGeom prst="rect">
          <a:avLst/>
        </a:prstGeom>
      </xdr:spPr>
    </xdr:pic>
    <xdr:clientData/>
  </xdr:twoCellAnchor>
  <xdr:twoCellAnchor editAs="oneCell">
    <xdr:from>
      <xdr:col>10</xdr:col>
      <xdr:colOff>942379</xdr:colOff>
      <xdr:row>28</xdr:row>
      <xdr:rowOff>61197</xdr:rowOff>
    </xdr:from>
    <xdr:to>
      <xdr:col>11</xdr:col>
      <xdr:colOff>723399</xdr:colOff>
      <xdr:row>30</xdr:row>
      <xdr:rowOff>184785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0EB45D7-49A7-C4E7-0D4D-9E1A4F94F1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132"/>
        <a:stretch/>
      </xdr:blipFill>
      <xdr:spPr>
        <a:xfrm>
          <a:off x="9924454" y="5499972"/>
          <a:ext cx="762095" cy="504588"/>
        </a:xfrm>
        <a:prstGeom prst="rect">
          <a:avLst/>
        </a:prstGeom>
      </xdr:spPr>
    </xdr:pic>
    <xdr:clientData/>
  </xdr:twoCellAnchor>
  <xdr:twoCellAnchor editAs="oneCell">
    <xdr:from>
      <xdr:col>14</xdr:col>
      <xdr:colOff>18712</xdr:colOff>
      <xdr:row>25</xdr:row>
      <xdr:rowOff>20836</xdr:rowOff>
    </xdr:from>
    <xdr:to>
      <xdr:col>15</xdr:col>
      <xdr:colOff>4071</xdr:colOff>
      <xdr:row>27</xdr:row>
      <xdr:rowOff>185956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6F30A81-CF4D-4E5F-9200-B08BBE09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1012" y="4878586"/>
          <a:ext cx="756884" cy="542310"/>
        </a:xfrm>
        <a:prstGeom prst="rect">
          <a:avLst/>
        </a:prstGeom>
      </xdr:spPr>
    </xdr:pic>
    <xdr:clientData/>
  </xdr:twoCellAnchor>
  <xdr:twoCellAnchor editAs="oneCell">
    <xdr:from>
      <xdr:col>14</xdr:col>
      <xdr:colOff>18712</xdr:colOff>
      <xdr:row>28</xdr:row>
      <xdr:rowOff>19747</xdr:rowOff>
    </xdr:from>
    <xdr:to>
      <xdr:col>15</xdr:col>
      <xdr:colOff>4071</xdr:colOff>
      <xdr:row>30</xdr:row>
      <xdr:rowOff>186785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6E67C1D-8E2C-4DE5-2053-195018492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1012" y="5458522"/>
          <a:ext cx="756884" cy="540418"/>
        </a:xfrm>
        <a:prstGeom prst="rect">
          <a:avLst/>
        </a:prstGeom>
      </xdr:spPr>
    </xdr:pic>
    <xdr:clientData/>
  </xdr:twoCellAnchor>
  <xdr:twoCellAnchor editAs="oneCell">
    <xdr:from>
      <xdr:col>11</xdr:col>
      <xdr:colOff>18454</xdr:colOff>
      <xdr:row>31</xdr:row>
      <xdr:rowOff>28949</xdr:rowOff>
    </xdr:from>
    <xdr:to>
      <xdr:col>12</xdr:col>
      <xdr:colOff>3809</xdr:colOff>
      <xdr:row>34</xdr:row>
      <xdr:rowOff>3554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6E6857D4-2AC9-CC8C-5841-077A2F83E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4754" y="6048749"/>
          <a:ext cx="753070" cy="546105"/>
        </a:xfrm>
        <a:prstGeom prst="rect">
          <a:avLst/>
        </a:prstGeom>
      </xdr:spPr>
    </xdr:pic>
    <xdr:clientData/>
  </xdr:twoCellAnchor>
  <xdr:twoCellAnchor editAs="oneCell">
    <xdr:from>
      <xdr:col>14</xdr:col>
      <xdr:colOff>18713</xdr:colOff>
      <xdr:row>31</xdr:row>
      <xdr:rowOff>14132</xdr:rowOff>
    </xdr:from>
    <xdr:to>
      <xdr:col>15</xdr:col>
      <xdr:colOff>4071</xdr:colOff>
      <xdr:row>33</xdr:row>
      <xdr:rowOff>185909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39A3CB85-4253-A2E2-6618-9C96EB860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1013" y="6033932"/>
          <a:ext cx="756883" cy="541347"/>
        </a:xfrm>
        <a:prstGeom prst="rect">
          <a:avLst/>
        </a:prstGeom>
      </xdr:spPr>
    </xdr:pic>
    <xdr:clientData/>
  </xdr:twoCellAnchor>
  <xdr:twoCellAnchor editAs="oneCell">
    <xdr:from>
      <xdr:col>11</xdr:col>
      <xdr:colOff>18454</xdr:colOff>
      <xdr:row>34</xdr:row>
      <xdr:rowOff>36107</xdr:rowOff>
    </xdr:from>
    <xdr:to>
      <xdr:col>12</xdr:col>
      <xdr:colOff>34290</xdr:colOff>
      <xdr:row>37</xdr:row>
      <xdr:rowOff>2498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8C273AB6-0BD0-B0A2-D8C9-1EDCC26DD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4754" y="6636932"/>
          <a:ext cx="762596" cy="547416"/>
        </a:xfrm>
        <a:prstGeom prst="rect">
          <a:avLst/>
        </a:prstGeom>
      </xdr:spPr>
    </xdr:pic>
    <xdr:clientData/>
  </xdr:twoCellAnchor>
  <xdr:twoCellAnchor editAs="oneCell">
    <xdr:from>
      <xdr:col>14</xdr:col>
      <xdr:colOff>18713</xdr:colOff>
      <xdr:row>34</xdr:row>
      <xdr:rowOff>23914</xdr:rowOff>
    </xdr:from>
    <xdr:to>
      <xdr:col>15</xdr:col>
      <xdr:colOff>4071</xdr:colOff>
      <xdr:row>36</xdr:row>
      <xdr:rowOff>186703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55073C79-2329-5C46-239E-7343A026D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1013" y="6624739"/>
          <a:ext cx="756883" cy="526644"/>
        </a:xfrm>
        <a:prstGeom prst="rect">
          <a:avLst/>
        </a:prstGeom>
      </xdr:spPr>
    </xdr:pic>
    <xdr:clientData/>
  </xdr:twoCellAnchor>
  <xdr:twoCellAnchor editAs="oneCell">
    <xdr:from>
      <xdr:col>11</xdr:col>
      <xdr:colOff>18454</xdr:colOff>
      <xdr:row>37</xdr:row>
      <xdr:rowOff>29794</xdr:rowOff>
    </xdr:from>
    <xdr:to>
      <xdr:col>12</xdr:col>
      <xdr:colOff>33788</xdr:colOff>
      <xdr:row>39</xdr:row>
      <xdr:rowOff>186464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5AF821F5-FA7F-5E68-CAD2-EA4972F04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4754" y="7211644"/>
          <a:ext cx="767809" cy="535765"/>
        </a:xfrm>
        <a:prstGeom prst="rect">
          <a:avLst/>
        </a:prstGeom>
      </xdr:spPr>
    </xdr:pic>
    <xdr:clientData/>
  </xdr:twoCellAnchor>
  <xdr:twoCellAnchor editAs="oneCell">
    <xdr:from>
      <xdr:col>14</xdr:col>
      <xdr:colOff>18712</xdr:colOff>
      <xdr:row>37</xdr:row>
      <xdr:rowOff>28215</xdr:rowOff>
    </xdr:from>
    <xdr:to>
      <xdr:col>15</xdr:col>
      <xdr:colOff>4071</xdr:colOff>
      <xdr:row>39</xdr:row>
      <xdr:rowOff>152475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5015D874-2092-E774-4704-B7CA102DA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1012" y="7210065"/>
          <a:ext cx="756884" cy="505260"/>
        </a:xfrm>
        <a:prstGeom prst="rect">
          <a:avLst/>
        </a:prstGeom>
      </xdr:spPr>
    </xdr:pic>
    <xdr:clientData/>
  </xdr:twoCellAnchor>
  <xdr:twoCellAnchor editAs="oneCell">
    <xdr:from>
      <xdr:col>11</xdr:col>
      <xdr:colOff>18454</xdr:colOff>
      <xdr:row>40</xdr:row>
      <xdr:rowOff>41835</xdr:rowOff>
    </xdr:from>
    <xdr:to>
      <xdr:col>12</xdr:col>
      <xdr:colOff>33789</xdr:colOff>
      <xdr:row>42</xdr:row>
      <xdr:rowOff>186724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BAFE586D-88CE-E843-B604-628B5E26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4754" y="7804710"/>
          <a:ext cx="767810" cy="512554"/>
        </a:xfrm>
        <a:prstGeom prst="rect">
          <a:avLst/>
        </a:prstGeom>
      </xdr:spPr>
    </xdr:pic>
    <xdr:clientData/>
  </xdr:twoCellAnchor>
  <xdr:twoCellAnchor editAs="oneCell">
    <xdr:from>
      <xdr:col>14</xdr:col>
      <xdr:colOff>18712</xdr:colOff>
      <xdr:row>40</xdr:row>
      <xdr:rowOff>32940</xdr:rowOff>
    </xdr:from>
    <xdr:to>
      <xdr:col>15</xdr:col>
      <xdr:colOff>4071</xdr:colOff>
      <xdr:row>42</xdr:row>
      <xdr:rowOff>155295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66C4FFF1-DEB3-9609-1873-F0EE33E3F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1012" y="7795815"/>
          <a:ext cx="756884" cy="505260"/>
        </a:xfrm>
        <a:prstGeom prst="rect">
          <a:avLst/>
        </a:prstGeom>
      </xdr:spPr>
    </xdr:pic>
    <xdr:clientData/>
  </xdr:twoCellAnchor>
  <xdr:twoCellAnchor editAs="oneCell">
    <xdr:from>
      <xdr:col>11</xdr:col>
      <xdr:colOff>18454</xdr:colOff>
      <xdr:row>43</xdr:row>
      <xdr:rowOff>37035</xdr:rowOff>
    </xdr:from>
    <xdr:to>
      <xdr:col>12</xdr:col>
      <xdr:colOff>33789</xdr:colOff>
      <xdr:row>45</xdr:row>
      <xdr:rowOff>187639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FC8632B8-F747-06BE-9B49-AB3DF2498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4754" y="8380935"/>
          <a:ext cx="767810" cy="512554"/>
        </a:xfrm>
        <a:prstGeom prst="rect">
          <a:avLst/>
        </a:prstGeom>
      </xdr:spPr>
    </xdr:pic>
    <xdr:clientData/>
  </xdr:twoCellAnchor>
  <xdr:twoCellAnchor editAs="oneCell">
    <xdr:from>
      <xdr:col>14</xdr:col>
      <xdr:colOff>18712</xdr:colOff>
      <xdr:row>43</xdr:row>
      <xdr:rowOff>47190</xdr:rowOff>
    </xdr:from>
    <xdr:to>
      <xdr:col>15</xdr:col>
      <xdr:colOff>4071</xdr:colOff>
      <xdr:row>45</xdr:row>
      <xdr:rowOff>186690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D5EDA640-93DA-B82F-CAE7-1068D5FDD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1012" y="8391090"/>
          <a:ext cx="756884" cy="505260"/>
        </a:xfrm>
        <a:prstGeom prst="rect">
          <a:avLst/>
        </a:prstGeom>
      </xdr:spPr>
    </xdr:pic>
    <xdr:clientData/>
  </xdr:twoCellAnchor>
  <xdr:twoCellAnchor editAs="oneCell">
    <xdr:from>
      <xdr:col>11</xdr:col>
      <xdr:colOff>18454</xdr:colOff>
      <xdr:row>46</xdr:row>
      <xdr:rowOff>41760</xdr:rowOff>
    </xdr:from>
    <xdr:to>
      <xdr:col>12</xdr:col>
      <xdr:colOff>33789</xdr:colOff>
      <xdr:row>48</xdr:row>
      <xdr:rowOff>186649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37790A3B-59BF-E0C7-75B3-397D3505B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4754" y="8966685"/>
          <a:ext cx="767810" cy="51255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49</xdr:row>
      <xdr:rowOff>133350</xdr:rowOff>
    </xdr:from>
    <xdr:to>
      <xdr:col>15</xdr:col>
      <xdr:colOff>195204</xdr:colOff>
      <xdr:row>54</xdr:row>
      <xdr:rowOff>118873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46702648-3809-4174-3584-911062354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8300" y="9639300"/>
          <a:ext cx="2486919" cy="945643"/>
        </a:xfrm>
        <a:prstGeom prst="rect">
          <a:avLst/>
        </a:prstGeom>
      </xdr:spPr>
    </xdr:pic>
    <xdr:clientData/>
  </xdr:twoCellAnchor>
  <xdr:twoCellAnchor editAs="oneCell">
    <xdr:from>
      <xdr:col>11</xdr:col>
      <xdr:colOff>102870</xdr:colOff>
      <xdr:row>0</xdr:row>
      <xdr:rowOff>120015</xdr:rowOff>
    </xdr:from>
    <xdr:to>
      <xdr:col>16</xdr:col>
      <xdr:colOff>114300</xdr:colOff>
      <xdr:row>12</xdr:row>
      <xdr:rowOff>179070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9A88F850-AB43-6BA8-E597-CD0D0BF4F1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47" t="13116" r="12129" b="26869"/>
        <a:stretch/>
      </xdr:blipFill>
      <xdr:spPr>
        <a:xfrm>
          <a:off x="10153650" y="120015"/>
          <a:ext cx="3821430" cy="2428875"/>
        </a:xfrm>
        <a:prstGeom prst="rect">
          <a:avLst/>
        </a:prstGeom>
      </xdr:spPr>
    </xdr:pic>
    <xdr:clientData/>
  </xdr:twoCellAnchor>
  <xdr:twoCellAnchor>
    <xdr:from>
      <xdr:col>11</xdr:col>
      <xdr:colOff>22860</xdr:colOff>
      <xdr:row>0</xdr:row>
      <xdr:rowOff>53340</xdr:rowOff>
    </xdr:from>
    <xdr:to>
      <xdr:col>14</xdr:col>
      <xdr:colOff>55245</xdr:colOff>
      <xdr:row>1</xdr:row>
      <xdr:rowOff>173355</xdr:rowOff>
    </xdr:to>
    <xdr:sp macro="" textlink="">
      <xdr:nvSpPr>
        <xdr:cNvPr id="2" name="Rectángulo: esquinas redondeadas 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9116C786-C66D-EE3E-C494-678B4D521B67}"/>
            </a:ext>
          </a:extLst>
        </xdr:cNvPr>
        <xdr:cNvSpPr/>
      </xdr:nvSpPr>
      <xdr:spPr>
        <a:xfrm>
          <a:off x="10073640" y="53340"/>
          <a:ext cx="2318385" cy="386715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207</xdr:row>
      <xdr:rowOff>104775</xdr:rowOff>
    </xdr:from>
    <xdr:to>
      <xdr:col>9</xdr:col>
      <xdr:colOff>156210</xdr:colOff>
      <xdr:row>214</xdr:row>
      <xdr:rowOff>149472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3311ED-EAAA-5C75-51A6-945589E5A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050" y="39423975"/>
          <a:ext cx="1733550" cy="1361052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204</xdr:row>
      <xdr:rowOff>47625</xdr:rowOff>
    </xdr:from>
    <xdr:to>
      <xdr:col>8</xdr:col>
      <xdr:colOff>765809</xdr:colOff>
      <xdr:row>206</xdr:row>
      <xdr:rowOff>73214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2C61768-AC37-42AC-8F6B-F1029FB3A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0225" y="38795325"/>
          <a:ext cx="1038224" cy="38944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49</xdr:row>
      <xdr:rowOff>133350</xdr:rowOff>
    </xdr:from>
    <xdr:to>
      <xdr:col>15</xdr:col>
      <xdr:colOff>195204</xdr:colOff>
      <xdr:row>54</xdr:row>
      <xdr:rowOff>118873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AB891CA7-A9FD-4F79-A103-014765E19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3647" y="9602321"/>
          <a:ext cx="2486919" cy="945643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0</xdr:row>
      <xdr:rowOff>0</xdr:rowOff>
    </xdr:from>
    <xdr:to>
      <xdr:col>15</xdr:col>
      <xdr:colOff>415291</xdr:colOff>
      <xdr:row>12</xdr:row>
      <xdr:rowOff>155573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D729ED9F-EB2C-024A-DE30-67248718CD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03" t="40752" r="20465" b="3410"/>
        <a:stretch/>
      </xdr:blipFill>
      <xdr:spPr>
        <a:xfrm>
          <a:off x="8534400" y="0"/>
          <a:ext cx="3419476" cy="2525393"/>
        </a:xfrm>
        <a:prstGeom prst="rect">
          <a:avLst/>
        </a:prstGeom>
      </xdr:spPr>
    </xdr:pic>
    <xdr:clientData/>
  </xdr:twoCellAnchor>
  <xdr:twoCellAnchor editAs="oneCell">
    <xdr:from>
      <xdr:col>11</xdr:col>
      <xdr:colOff>9397</xdr:colOff>
      <xdr:row>39</xdr:row>
      <xdr:rowOff>22410</xdr:rowOff>
    </xdr:from>
    <xdr:to>
      <xdr:col>11</xdr:col>
      <xdr:colOff>758454</xdr:colOff>
      <xdr:row>45</xdr:row>
      <xdr:rowOff>33617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BEF44E58-5837-C6EC-D445-4212255C9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1044" y="7575175"/>
          <a:ext cx="745247" cy="1154207"/>
        </a:xfrm>
        <a:prstGeom prst="rect">
          <a:avLst/>
        </a:prstGeom>
      </xdr:spPr>
    </xdr:pic>
    <xdr:clientData/>
  </xdr:twoCellAnchor>
  <xdr:twoCellAnchor editAs="oneCell">
    <xdr:from>
      <xdr:col>13</xdr:col>
      <xdr:colOff>27729</xdr:colOff>
      <xdr:row>32</xdr:row>
      <xdr:rowOff>28782</xdr:rowOff>
    </xdr:from>
    <xdr:to>
      <xdr:col>13</xdr:col>
      <xdr:colOff>728160</xdr:colOff>
      <xdr:row>37</xdr:row>
      <xdr:rowOff>179517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id="{4FA9C178-E410-2F64-650C-1F2CAABAE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8029" y="6229557"/>
          <a:ext cx="702336" cy="1091805"/>
        </a:xfrm>
        <a:prstGeom prst="rect">
          <a:avLst/>
        </a:prstGeom>
      </xdr:spPr>
    </xdr:pic>
    <xdr:clientData/>
  </xdr:twoCellAnchor>
  <xdr:twoCellAnchor editAs="oneCell">
    <xdr:from>
      <xdr:col>15</xdr:col>
      <xdr:colOff>22526</xdr:colOff>
      <xdr:row>32</xdr:row>
      <xdr:rowOff>22411</xdr:rowOff>
    </xdr:from>
    <xdr:to>
      <xdr:col>15</xdr:col>
      <xdr:colOff>728381</xdr:colOff>
      <xdr:row>37</xdr:row>
      <xdr:rowOff>179294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67894B2C-A18D-31B1-5E29-DF63CA516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2173" y="6230470"/>
          <a:ext cx="705855" cy="1109383"/>
        </a:xfrm>
        <a:prstGeom prst="rect">
          <a:avLst/>
        </a:prstGeom>
      </xdr:spPr>
    </xdr:pic>
    <xdr:clientData/>
  </xdr:twoCellAnchor>
  <xdr:twoCellAnchor editAs="oneCell">
    <xdr:from>
      <xdr:col>13</xdr:col>
      <xdr:colOff>22412</xdr:colOff>
      <xdr:row>39</xdr:row>
      <xdr:rowOff>7329</xdr:rowOff>
    </xdr:from>
    <xdr:to>
      <xdr:col>13</xdr:col>
      <xdr:colOff>728382</xdr:colOff>
      <xdr:row>45</xdr:row>
      <xdr:rowOff>33619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300FD686-0421-BC56-3DE2-46EA8BC35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018059" y="7560094"/>
          <a:ext cx="705970" cy="1169290"/>
        </a:xfrm>
        <a:prstGeom prst="rect">
          <a:avLst/>
        </a:prstGeom>
      </xdr:spPr>
    </xdr:pic>
    <xdr:clientData/>
  </xdr:twoCellAnchor>
  <xdr:twoCellAnchor editAs="oneCell">
    <xdr:from>
      <xdr:col>11</xdr:col>
      <xdr:colOff>11668</xdr:colOff>
      <xdr:row>25</xdr:row>
      <xdr:rowOff>28576</xdr:rowOff>
    </xdr:from>
    <xdr:to>
      <xdr:col>11</xdr:col>
      <xdr:colOff>757432</xdr:colOff>
      <xdr:row>31</xdr:row>
      <xdr:rowOff>34290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0D172D96-1F89-082F-4452-18BF6C0D5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7968" y="4886326"/>
          <a:ext cx="73433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23171</xdr:colOff>
      <xdr:row>25</xdr:row>
      <xdr:rowOff>28826</xdr:rowOff>
    </xdr:from>
    <xdr:to>
      <xdr:col>12</xdr:col>
      <xdr:colOff>727796</xdr:colOff>
      <xdr:row>31</xdr:row>
      <xdr:rowOff>3810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id="{5CA168B5-77FC-D526-B6AE-A9E7F6857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1471" y="4886576"/>
          <a:ext cx="714150" cy="1123699"/>
        </a:xfrm>
        <a:prstGeom prst="rect">
          <a:avLst/>
        </a:prstGeom>
      </xdr:spPr>
    </xdr:pic>
    <xdr:clientData/>
  </xdr:twoCellAnchor>
  <xdr:twoCellAnchor editAs="oneCell">
    <xdr:from>
      <xdr:col>14</xdr:col>
      <xdr:colOff>26759</xdr:colOff>
      <xdr:row>25</xdr:row>
      <xdr:rowOff>18650</xdr:rowOff>
    </xdr:from>
    <xdr:to>
      <xdr:col>14</xdr:col>
      <xdr:colOff>759021</xdr:colOff>
      <xdr:row>31</xdr:row>
      <xdr:rowOff>33617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id="{C3FB1523-950D-A63A-7B61-9BC547DB5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4406" y="4882003"/>
          <a:ext cx="715117" cy="1157967"/>
        </a:xfrm>
        <a:prstGeom prst="rect">
          <a:avLst/>
        </a:prstGeom>
      </xdr:spPr>
    </xdr:pic>
    <xdr:clientData/>
  </xdr:twoCellAnchor>
  <xdr:twoCellAnchor editAs="oneCell">
    <xdr:from>
      <xdr:col>13</xdr:col>
      <xdr:colOff>9791</xdr:colOff>
      <xdr:row>25</xdr:row>
      <xdr:rowOff>28018</xdr:rowOff>
    </xdr:from>
    <xdr:to>
      <xdr:col>13</xdr:col>
      <xdr:colOff>758190</xdr:colOff>
      <xdr:row>31</xdr:row>
      <xdr:rowOff>34290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id="{6B1C1ED3-4894-81AD-F0E9-5AE6C0147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0091" y="4885768"/>
          <a:ext cx="733159" cy="1134032"/>
        </a:xfrm>
        <a:prstGeom prst="rect">
          <a:avLst/>
        </a:prstGeom>
      </xdr:spPr>
    </xdr:pic>
    <xdr:clientData/>
  </xdr:twoCellAnchor>
  <xdr:twoCellAnchor editAs="oneCell">
    <xdr:from>
      <xdr:col>11</xdr:col>
      <xdr:colOff>24374</xdr:colOff>
      <xdr:row>32</xdr:row>
      <xdr:rowOff>11206</xdr:rowOff>
    </xdr:from>
    <xdr:to>
      <xdr:col>11</xdr:col>
      <xdr:colOff>758638</xdr:colOff>
      <xdr:row>37</xdr:row>
      <xdr:rowOff>179294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043C058F-9FF2-46DF-FA95-0D1662E96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021" y="6219265"/>
          <a:ext cx="715214" cy="1120588"/>
        </a:xfrm>
        <a:prstGeom prst="rect">
          <a:avLst/>
        </a:prstGeom>
      </xdr:spPr>
    </xdr:pic>
    <xdr:clientData/>
  </xdr:twoCellAnchor>
  <xdr:twoCellAnchor editAs="oneCell">
    <xdr:from>
      <xdr:col>12</xdr:col>
      <xdr:colOff>13792</xdr:colOff>
      <xdr:row>32</xdr:row>
      <xdr:rowOff>22411</xdr:rowOff>
    </xdr:from>
    <xdr:to>
      <xdr:col>12</xdr:col>
      <xdr:colOff>757438</xdr:colOff>
      <xdr:row>37</xdr:row>
      <xdr:rowOff>179294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7044F4AD-D7B3-6EEE-AC6F-EA69A2B18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7439" y="6230470"/>
          <a:ext cx="724596" cy="1109383"/>
        </a:xfrm>
        <a:prstGeom prst="rect">
          <a:avLst/>
        </a:prstGeom>
      </xdr:spPr>
    </xdr:pic>
    <xdr:clientData/>
  </xdr:twoCellAnchor>
  <xdr:twoCellAnchor editAs="oneCell">
    <xdr:from>
      <xdr:col>14</xdr:col>
      <xdr:colOff>28541</xdr:colOff>
      <xdr:row>32</xdr:row>
      <xdr:rowOff>33617</xdr:rowOff>
    </xdr:from>
    <xdr:to>
      <xdr:col>14</xdr:col>
      <xdr:colOff>725691</xdr:colOff>
      <xdr:row>37</xdr:row>
      <xdr:rowOff>156882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CDA87AC1-9BAF-09E7-6145-45C3C73B4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6188" y="6241676"/>
          <a:ext cx="697150" cy="1075765"/>
        </a:xfrm>
        <a:prstGeom prst="rect">
          <a:avLst/>
        </a:prstGeom>
      </xdr:spPr>
    </xdr:pic>
    <xdr:clientData/>
  </xdr:twoCellAnchor>
  <xdr:twoCellAnchor editAs="oneCell">
    <xdr:from>
      <xdr:col>12</xdr:col>
      <xdr:colOff>17735</xdr:colOff>
      <xdr:row>38</xdr:row>
      <xdr:rowOff>179293</xdr:rowOff>
    </xdr:from>
    <xdr:to>
      <xdr:col>12</xdr:col>
      <xdr:colOff>758639</xdr:colOff>
      <xdr:row>45</xdr:row>
      <xdr:rowOff>33841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C9F1DBC1-6FF4-886A-4D54-4798C2278E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4167" r="5156"/>
        <a:stretch/>
      </xdr:blipFill>
      <xdr:spPr>
        <a:xfrm>
          <a:off x="9251382" y="7530352"/>
          <a:ext cx="721854" cy="1187824"/>
        </a:xfrm>
        <a:prstGeom prst="rect">
          <a:avLst/>
        </a:prstGeom>
      </xdr:spPr>
    </xdr:pic>
    <xdr:clientData/>
  </xdr:twoCellAnchor>
  <xdr:twoCellAnchor editAs="oneCell">
    <xdr:from>
      <xdr:col>15</xdr:col>
      <xdr:colOff>33618</xdr:colOff>
      <xdr:row>25</xdr:row>
      <xdr:rowOff>11206</xdr:rowOff>
    </xdr:from>
    <xdr:to>
      <xdr:col>15</xdr:col>
      <xdr:colOff>757914</xdr:colOff>
      <xdr:row>31</xdr:row>
      <xdr:rowOff>33618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6E15FC65-4A88-2555-ED53-47982F771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3265" y="4874559"/>
          <a:ext cx="722391" cy="1165412"/>
        </a:xfrm>
        <a:prstGeom prst="rect">
          <a:avLst/>
        </a:prstGeom>
      </xdr:spPr>
    </xdr:pic>
    <xdr:clientData/>
  </xdr:twoCellAnchor>
  <xdr:twoCellAnchor>
    <xdr:from>
      <xdr:col>13</xdr:col>
      <xdr:colOff>262890</xdr:colOff>
      <xdr:row>0</xdr:row>
      <xdr:rowOff>41910</xdr:rowOff>
    </xdr:from>
    <xdr:to>
      <xdr:col>16</xdr:col>
      <xdr:colOff>205740</xdr:colOff>
      <xdr:row>1</xdr:row>
      <xdr:rowOff>160020</xdr:rowOff>
    </xdr:to>
    <xdr:sp macro="" textlink="">
      <xdr:nvSpPr>
        <xdr:cNvPr id="2" name="Rectángulo: esquinas redondeadas 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B64DE90E-82A3-404D-BC7B-DB68CFD80FA4}"/>
            </a:ext>
          </a:extLst>
        </xdr:cNvPr>
        <xdr:cNvSpPr/>
      </xdr:nvSpPr>
      <xdr:spPr>
        <a:xfrm>
          <a:off x="10283190" y="41910"/>
          <a:ext cx="2228850" cy="38481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714375</xdr:colOff>
      <xdr:row>210</xdr:row>
      <xdr:rowOff>76200</xdr:rowOff>
    </xdr:from>
    <xdr:to>
      <xdr:col>9</xdr:col>
      <xdr:colOff>651510</xdr:colOff>
      <xdr:row>212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D7AB824-2AC3-C18D-F738-E897496D0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39966900"/>
          <a:ext cx="2438400" cy="381000"/>
        </a:xfrm>
        <a:prstGeom prst="rect">
          <a:avLst/>
        </a:prstGeom>
      </xdr:spPr>
    </xdr:pic>
    <xdr:clientData/>
  </xdr:twoCellAnchor>
  <xdr:twoCellAnchor editAs="oneCell">
    <xdr:from>
      <xdr:col>6</xdr:col>
      <xdr:colOff>714375</xdr:colOff>
      <xdr:row>212</xdr:row>
      <xdr:rowOff>76200</xdr:rowOff>
    </xdr:from>
    <xdr:to>
      <xdr:col>9</xdr:col>
      <xdr:colOff>651510</xdr:colOff>
      <xdr:row>213</xdr:row>
      <xdr:rowOff>148590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E7655739-C26D-731D-3C0C-3601FD01A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40347900"/>
          <a:ext cx="2447925" cy="257175"/>
        </a:xfrm>
        <a:prstGeom prst="rect">
          <a:avLst/>
        </a:prstGeom>
      </xdr:spPr>
    </xdr:pic>
    <xdr:clientData/>
  </xdr:twoCellAnchor>
  <xdr:twoCellAnchor editAs="oneCell">
    <xdr:from>
      <xdr:col>7</xdr:col>
      <xdr:colOff>647700</xdr:colOff>
      <xdr:row>207</xdr:row>
      <xdr:rowOff>66675</xdr:rowOff>
    </xdr:from>
    <xdr:to>
      <xdr:col>8</xdr:col>
      <xdr:colOff>956309</xdr:colOff>
      <xdr:row>209</xdr:row>
      <xdr:rowOff>75119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8CFD6838-E06E-4C3C-8073-593C0E4C7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0725" y="39385875"/>
          <a:ext cx="1038224" cy="389444"/>
        </a:xfrm>
        <a:prstGeom prst="rect">
          <a:avLst/>
        </a:prstGeom>
      </xdr:spPr>
    </xdr:pic>
    <xdr:clientData/>
  </xdr:twoCellAnchor>
  <xdr:twoCellAnchor editAs="oneCell">
    <xdr:from>
      <xdr:col>11</xdr:col>
      <xdr:colOff>590550</xdr:colOff>
      <xdr:row>32</xdr:row>
      <xdr:rowOff>9525</xdr:rowOff>
    </xdr:from>
    <xdr:to>
      <xdr:col>15</xdr:col>
      <xdr:colOff>35184</xdr:colOff>
      <xdr:row>37</xdr:row>
      <xdr:rowOff>2668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116808-364B-48CC-9D80-1FF7DAA33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6850" y="7743825"/>
          <a:ext cx="2486919" cy="945643"/>
        </a:xfrm>
        <a:prstGeom prst="rect">
          <a:avLst/>
        </a:prstGeom>
      </xdr:spPr>
    </xdr:pic>
    <xdr:clientData/>
  </xdr:twoCellAnchor>
  <xdr:twoCellAnchor editAs="oneCell">
    <xdr:from>
      <xdr:col>13</xdr:col>
      <xdr:colOff>22412</xdr:colOff>
      <xdr:row>24</xdr:row>
      <xdr:rowOff>26379</xdr:rowOff>
    </xdr:from>
    <xdr:to>
      <xdr:col>13</xdr:col>
      <xdr:colOff>728382</xdr:colOff>
      <xdr:row>29</xdr:row>
      <xdr:rowOff>156210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C1EC857-E80C-4AA9-BC48-01DA966514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84"/>
        <a:stretch/>
      </xdr:blipFill>
      <xdr:spPr>
        <a:xfrm flipH="1">
          <a:off x="10042712" y="6227154"/>
          <a:ext cx="705970" cy="1088046"/>
        </a:xfrm>
        <a:prstGeom prst="rect">
          <a:avLst/>
        </a:prstGeom>
      </xdr:spPr>
    </xdr:pic>
    <xdr:clientData/>
  </xdr:twoCellAnchor>
  <xdr:twoCellAnchor editAs="oneCell">
    <xdr:from>
      <xdr:col>11</xdr:col>
      <xdr:colOff>21193</xdr:colOff>
      <xdr:row>17</xdr:row>
      <xdr:rowOff>28576</xdr:rowOff>
    </xdr:from>
    <xdr:to>
      <xdr:col>11</xdr:col>
      <xdr:colOff>757432</xdr:colOff>
      <xdr:row>23</xdr:row>
      <xdr:rowOff>34290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5DBB20F-0484-48A5-A552-69180E7F6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7493" y="4886326"/>
          <a:ext cx="734334" cy="1133474"/>
        </a:xfrm>
        <a:prstGeom prst="rect">
          <a:avLst/>
        </a:prstGeom>
      </xdr:spPr>
    </xdr:pic>
    <xdr:clientData/>
  </xdr:twoCellAnchor>
  <xdr:twoCellAnchor editAs="oneCell">
    <xdr:from>
      <xdr:col>11</xdr:col>
      <xdr:colOff>753884</xdr:colOff>
      <xdr:row>17</xdr:row>
      <xdr:rowOff>6422</xdr:rowOff>
    </xdr:from>
    <xdr:to>
      <xdr:col>12</xdr:col>
      <xdr:colOff>758190</xdr:colOff>
      <xdr:row>23</xdr:row>
      <xdr:rowOff>3314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5AE2C25B-E507-9FF4-1146-D3965B9FFA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07" r="-4714"/>
        <a:stretch/>
      </xdr:blipFill>
      <xdr:spPr>
        <a:xfrm flipH="1">
          <a:off x="9250184" y="4864172"/>
          <a:ext cx="760591" cy="1143702"/>
        </a:xfrm>
        <a:prstGeom prst="rect">
          <a:avLst/>
        </a:prstGeom>
      </xdr:spPr>
    </xdr:pic>
    <xdr:clientData/>
  </xdr:twoCellAnchor>
  <xdr:twoCellAnchor editAs="oneCell">
    <xdr:from>
      <xdr:col>14</xdr:col>
      <xdr:colOff>33298</xdr:colOff>
      <xdr:row>17</xdr:row>
      <xdr:rowOff>28575</xdr:rowOff>
    </xdr:from>
    <xdr:to>
      <xdr:col>14</xdr:col>
      <xdr:colOff>758190</xdr:colOff>
      <xdr:row>23</xdr:row>
      <xdr:rowOff>35204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AC7B260D-9FAC-2F36-BF80-E756D7F724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54" t="33227"/>
        <a:stretch/>
      </xdr:blipFill>
      <xdr:spPr>
        <a:xfrm flipH="1">
          <a:off x="10815598" y="4886325"/>
          <a:ext cx="709652" cy="1138199"/>
        </a:xfrm>
        <a:prstGeom prst="rect">
          <a:avLst/>
        </a:prstGeom>
      </xdr:spPr>
    </xdr:pic>
    <xdr:clientData/>
  </xdr:twoCellAnchor>
  <xdr:twoCellAnchor editAs="oneCell">
    <xdr:from>
      <xdr:col>13</xdr:col>
      <xdr:colOff>30898</xdr:colOff>
      <xdr:row>17</xdr:row>
      <xdr:rowOff>19050</xdr:rowOff>
    </xdr:from>
    <xdr:to>
      <xdr:col>13</xdr:col>
      <xdr:colOff>758190</xdr:colOff>
      <xdr:row>23</xdr:row>
      <xdr:rowOff>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7C976142-3541-3821-1767-D8FE4B9E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051198" y="4876800"/>
          <a:ext cx="712052" cy="1123950"/>
        </a:xfrm>
        <a:prstGeom prst="rect">
          <a:avLst/>
        </a:prstGeom>
      </xdr:spPr>
    </xdr:pic>
    <xdr:clientData/>
  </xdr:twoCellAnchor>
  <xdr:twoCellAnchor editAs="oneCell">
    <xdr:from>
      <xdr:col>15</xdr:col>
      <xdr:colOff>18968</xdr:colOff>
      <xdr:row>17</xdr:row>
      <xdr:rowOff>9525</xdr:rowOff>
    </xdr:from>
    <xdr:to>
      <xdr:col>15</xdr:col>
      <xdr:colOff>761995</xdr:colOff>
      <xdr:row>23</xdr:row>
      <xdr:rowOff>34290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A7A1BE1D-91B2-578E-8C2B-B2159DB5A3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300" r="1" b="2753"/>
        <a:stretch/>
      </xdr:blipFill>
      <xdr:spPr>
        <a:xfrm flipH="1">
          <a:off x="11563268" y="4867275"/>
          <a:ext cx="743027" cy="1162050"/>
        </a:xfrm>
        <a:prstGeom prst="rect">
          <a:avLst/>
        </a:prstGeom>
      </xdr:spPr>
    </xdr:pic>
    <xdr:clientData/>
  </xdr:twoCellAnchor>
  <xdr:twoCellAnchor editAs="oneCell">
    <xdr:from>
      <xdr:col>11</xdr:col>
      <xdr:colOff>35624</xdr:colOff>
      <xdr:row>24</xdr:row>
      <xdr:rowOff>47625</xdr:rowOff>
    </xdr:from>
    <xdr:to>
      <xdr:col>11</xdr:col>
      <xdr:colOff>728473</xdr:colOff>
      <xdr:row>29</xdr:row>
      <xdr:rowOff>156210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A6B2A162-90C8-DEDA-9A3E-F733927C4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531924" y="6248400"/>
          <a:ext cx="702374" cy="1066800"/>
        </a:xfrm>
        <a:prstGeom prst="rect">
          <a:avLst/>
        </a:prstGeom>
      </xdr:spPr>
    </xdr:pic>
    <xdr:clientData/>
  </xdr:twoCellAnchor>
  <xdr:twoCellAnchor editAs="oneCell">
    <xdr:from>
      <xdr:col>12</xdr:col>
      <xdr:colOff>33221</xdr:colOff>
      <xdr:row>24</xdr:row>
      <xdr:rowOff>28575</xdr:rowOff>
    </xdr:from>
    <xdr:to>
      <xdr:col>12</xdr:col>
      <xdr:colOff>727709</xdr:colOff>
      <xdr:row>29</xdr:row>
      <xdr:rowOff>179070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1C84046A-6A29-A259-B64E-F522C8CE4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291521" y="6229350"/>
          <a:ext cx="700203" cy="1095375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0</xdr:row>
      <xdr:rowOff>42676</xdr:rowOff>
    </xdr:from>
    <xdr:to>
      <xdr:col>16</xdr:col>
      <xdr:colOff>34290</xdr:colOff>
      <xdr:row>4</xdr:row>
      <xdr:rowOff>152401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75DC2B59-EF69-86AF-7480-4AC6ABAA4C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66" t="35049" r="13085" b="45833"/>
        <a:stretch/>
      </xdr:blipFill>
      <xdr:spPr>
        <a:xfrm>
          <a:off x="8534400" y="42676"/>
          <a:ext cx="3800475" cy="947925"/>
        </a:xfrm>
        <a:prstGeom prst="rect">
          <a:avLst/>
        </a:prstGeom>
      </xdr:spPr>
    </xdr:pic>
    <xdr:clientData/>
  </xdr:twoCellAnchor>
  <xdr:twoCellAnchor>
    <xdr:from>
      <xdr:col>13</xdr:col>
      <xdr:colOff>276225</xdr:colOff>
      <xdr:row>4</xdr:row>
      <xdr:rowOff>129540</xdr:rowOff>
    </xdr:from>
    <xdr:to>
      <xdr:col>16</xdr:col>
      <xdr:colOff>310515</xdr:colOff>
      <xdr:row>6</xdr:row>
      <xdr:rowOff>125730</xdr:rowOff>
    </xdr:to>
    <xdr:sp macro="" textlink="">
      <xdr:nvSpPr>
        <xdr:cNvPr id="4" name="Rectángulo: esquinas redondeadas 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DC482242-1496-4943-B91B-D5DAE148F37F}"/>
            </a:ext>
          </a:extLst>
        </xdr:cNvPr>
        <xdr:cNvSpPr/>
      </xdr:nvSpPr>
      <xdr:spPr>
        <a:xfrm>
          <a:off x="10304145" y="967740"/>
          <a:ext cx="2320290" cy="38481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148590</xdr:colOff>
      <xdr:row>1</xdr:row>
      <xdr:rowOff>148590</xdr:rowOff>
    </xdr:from>
    <xdr:to>
      <xdr:col>14</xdr:col>
      <xdr:colOff>720090</xdr:colOff>
      <xdr:row>3</xdr:row>
      <xdr:rowOff>72390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C644FB-E8DA-421C-916F-7A564F88A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029" b="40826"/>
        <a:stretch/>
      </xdr:blipFill>
      <xdr:spPr>
        <a:xfrm>
          <a:off x="8660130" y="415290"/>
          <a:ext cx="2842260" cy="29527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209</xdr:row>
      <xdr:rowOff>180975</xdr:rowOff>
    </xdr:from>
    <xdr:to>
      <xdr:col>9</xdr:col>
      <xdr:colOff>643890</xdr:colOff>
      <xdr:row>211</xdr:row>
      <xdr:rowOff>179070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CA1A46B-D708-48E5-9FF7-0959816E7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5" y="39881175"/>
          <a:ext cx="2438400" cy="3810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211</xdr:row>
      <xdr:rowOff>180975</xdr:rowOff>
    </xdr:from>
    <xdr:to>
      <xdr:col>9</xdr:col>
      <xdr:colOff>681990</xdr:colOff>
      <xdr:row>213</xdr:row>
      <xdr:rowOff>148590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FE6B813-A8C8-4785-A5C4-C5AD48182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5" y="40262175"/>
          <a:ext cx="2457450" cy="333375"/>
        </a:xfrm>
        <a:prstGeom prst="rect">
          <a:avLst/>
        </a:prstGeom>
      </xdr:spPr>
    </xdr:pic>
    <xdr:clientData/>
  </xdr:twoCellAnchor>
  <xdr:twoCellAnchor editAs="oneCell">
    <xdr:from>
      <xdr:col>7</xdr:col>
      <xdr:colOff>742950</xdr:colOff>
      <xdr:row>206</xdr:row>
      <xdr:rowOff>85725</xdr:rowOff>
    </xdr:from>
    <xdr:to>
      <xdr:col>8</xdr:col>
      <xdr:colOff>986789</xdr:colOff>
      <xdr:row>208</xdr:row>
      <xdr:rowOff>111314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961092D4-CD85-419A-9C9E-0743B291D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5" y="39214425"/>
          <a:ext cx="1038224" cy="389444"/>
        </a:xfrm>
        <a:prstGeom prst="rect">
          <a:avLst/>
        </a:prstGeom>
      </xdr:spPr>
    </xdr:pic>
    <xdr:clientData/>
  </xdr:twoCellAnchor>
  <xdr:twoCellAnchor editAs="oneCell">
    <xdr:from>
      <xdr:col>11</xdr:col>
      <xdr:colOff>716280</xdr:colOff>
      <xdr:row>52</xdr:row>
      <xdr:rowOff>38100</xdr:rowOff>
    </xdr:from>
    <xdr:to>
      <xdr:col>15</xdr:col>
      <xdr:colOff>168534</xdr:colOff>
      <xdr:row>57</xdr:row>
      <xdr:rowOff>46483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F5DA5BD-64EE-4BE2-AEDB-D94981924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7980" y="10182225"/>
          <a:ext cx="2500254" cy="960883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3</xdr:row>
      <xdr:rowOff>72031</xdr:rowOff>
    </xdr:from>
    <xdr:to>
      <xdr:col>14</xdr:col>
      <xdr:colOff>720091</xdr:colOff>
      <xdr:row>7</xdr:row>
      <xdr:rowOff>41910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D86D9441-12B8-D93A-5D2F-900D968A4E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60" t="27778" r="7985" b="51562"/>
        <a:stretch/>
      </xdr:blipFill>
      <xdr:spPr>
        <a:xfrm>
          <a:off x="8587740" y="719731"/>
          <a:ext cx="2929891" cy="731879"/>
        </a:xfrm>
        <a:prstGeom prst="rect">
          <a:avLst/>
        </a:prstGeom>
      </xdr:spPr>
    </xdr:pic>
    <xdr:clientData/>
  </xdr:twoCellAnchor>
  <xdr:twoCellAnchor editAs="oneCell">
    <xdr:from>
      <xdr:col>12</xdr:col>
      <xdr:colOff>754380</xdr:colOff>
      <xdr:row>21</xdr:row>
      <xdr:rowOff>4159</xdr:rowOff>
    </xdr:from>
    <xdr:to>
      <xdr:col>15</xdr:col>
      <xdr:colOff>758190</xdr:colOff>
      <xdr:row>23</xdr:row>
      <xdr:rowOff>42395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C900B3-8A45-4452-B553-77AD505EBE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4267" b="94289"/>
        <a:stretch/>
      </xdr:blipFill>
      <xdr:spPr>
        <a:xfrm>
          <a:off x="7385685" y="3181699"/>
          <a:ext cx="2286000" cy="419236"/>
        </a:xfrm>
        <a:prstGeom prst="rect">
          <a:avLst/>
        </a:prstGeom>
      </xdr:spPr>
    </xdr:pic>
    <xdr:clientData/>
  </xdr:twoCellAnchor>
  <xdr:twoCellAnchor editAs="oneCell">
    <xdr:from>
      <xdr:col>12</xdr:col>
      <xdr:colOff>754380</xdr:colOff>
      <xdr:row>23</xdr:row>
      <xdr:rowOff>4759</xdr:rowOff>
    </xdr:from>
    <xdr:to>
      <xdr:col>15</xdr:col>
      <xdr:colOff>758191</xdr:colOff>
      <xdr:row>24</xdr:row>
      <xdr:rowOff>190496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D1BBFE7-227D-4270-9FFF-ADACD59E0D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421" t="51825"/>
        <a:stretch/>
      </xdr:blipFill>
      <xdr:spPr>
        <a:xfrm rot="16200000">
          <a:off x="8340567" y="2616037"/>
          <a:ext cx="376237" cy="2286001"/>
        </a:xfrm>
        <a:prstGeom prst="rect">
          <a:avLst/>
        </a:prstGeom>
      </xdr:spPr>
    </xdr:pic>
    <xdr:clientData/>
  </xdr:twoCellAnchor>
  <xdr:twoCellAnchor editAs="oneCell">
    <xdr:from>
      <xdr:col>12</xdr:col>
      <xdr:colOff>742950</xdr:colOff>
      <xdr:row>25</xdr:row>
      <xdr:rowOff>3810</xdr:rowOff>
    </xdr:from>
    <xdr:to>
      <xdr:col>16</xdr:col>
      <xdr:colOff>72390</xdr:colOff>
      <xdr:row>26</xdr:row>
      <xdr:rowOff>188595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202B662-60A2-42D3-894C-A692853543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210" b="65726"/>
        <a:stretch/>
      </xdr:blipFill>
      <xdr:spPr>
        <a:xfrm>
          <a:off x="7376160" y="3958590"/>
          <a:ext cx="2364105" cy="37528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43</xdr:row>
      <xdr:rowOff>0</xdr:rowOff>
    </xdr:from>
    <xdr:to>
      <xdr:col>16</xdr:col>
      <xdr:colOff>0</xdr:colOff>
      <xdr:row>45</xdr:row>
      <xdr:rowOff>3810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BAFDE2B4-BC0F-40CE-B8DD-A7CB2358A8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85" t="26122" r="73258" b="50909"/>
        <a:stretch/>
      </xdr:blipFill>
      <xdr:spPr>
        <a:xfrm>
          <a:off x="7391400" y="7452360"/>
          <a:ext cx="2286000" cy="388620"/>
        </a:xfrm>
        <a:prstGeom prst="rect">
          <a:avLst/>
        </a:prstGeom>
      </xdr:spPr>
    </xdr:pic>
    <xdr:clientData/>
  </xdr:twoCellAnchor>
  <xdr:twoCellAnchor editAs="oneCell">
    <xdr:from>
      <xdr:col>12</xdr:col>
      <xdr:colOff>754380</xdr:colOff>
      <xdr:row>26</xdr:row>
      <xdr:rowOff>186690</xdr:rowOff>
    </xdr:from>
    <xdr:to>
      <xdr:col>15</xdr:col>
      <xdr:colOff>758190</xdr:colOff>
      <xdr:row>29</xdr:row>
      <xdr:rowOff>3810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4F72657-FD5B-40CE-8B53-27F11DD26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984" r="34711" b="9247"/>
        <a:stretch/>
      </xdr:blipFill>
      <xdr:spPr>
        <a:xfrm>
          <a:off x="7385685" y="4331970"/>
          <a:ext cx="2286000" cy="388620"/>
        </a:xfrm>
        <a:prstGeom prst="rect">
          <a:avLst/>
        </a:prstGeom>
      </xdr:spPr>
    </xdr:pic>
    <xdr:clientData/>
  </xdr:twoCellAnchor>
  <xdr:twoCellAnchor editAs="oneCell">
    <xdr:from>
      <xdr:col>12</xdr:col>
      <xdr:colOff>748664</xdr:colOff>
      <xdr:row>28</xdr:row>
      <xdr:rowOff>190500</xdr:rowOff>
    </xdr:from>
    <xdr:to>
      <xdr:col>15</xdr:col>
      <xdr:colOff>758188</xdr:colOff>
      <xdr:row>31</xdr:row>
      <xdr:rowOff>3811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F5BF8BB2-DD88-400A-BB76-2D50F7D402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29" b="74587"/>
        <a:stretch/>
      </xdr:blipFill>
      <xdr:spPr>
        <a:xfrm>
          <a:off x="7379969" y="4724400"/>
          <a:ext cx="2287904" cy="384811"/>
        </a:xfrm>
        <a:prstGeom prst="rect">
          <a:avLst/>
        </a:prstGeom>
      </xdr:spPr>
    </xdr:pic>
    <xdr:clientData/>
  </xdr:twoCellAnchor>
  <xdr:twoCellAnchor editAs="oneCell">
    <xdr:from>
      <xdr:col>12</xdr:col>
      <xdr:colOff>750570</xdr:colOff>
      <xdr:row>31</xdr:row>
      <xdr:rowOff>1</xdr:rowOff>
    </xdr:from>
    <xdr:to>
      <xdr:col>15</xdr:col>
      <xdr:colOff>758190</xdr:colOff>
      <xdr:row>32</xdr:row>
      <xdr:rowOff>186691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A927DB36-AA07-439E-8673-33AC6DED94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7" t="17817" b="38512"/>
        <a:stretch/>
      </xdr:blipFill>
      <xdr:spPr>
        <a:xfrm>
          <a:off x="7381875" y="5120641"/>
          <a:ext cx="2286000" cy="377190"/>
        </a:xfrm>
        <a:prstGeom prst="rect">
          <a:avLst/>
        </a:prstGeom>
      </xdr:spPr>
    </xdr:pic>
    <xdr:clientData/>
  </xdr:twoCellAnchor>
  <xdr:twoCellAnchor editAs="oneCell">
    <xdr:from>
      <xdr:col>12</xdr:col>
      <xdr:colOff>748665</xdr:colOff>
      <xdr:row>33</xdr:row>
      <xdr:rowOff>1</xdr:rowOff>
    </xdr:from>
    <xdr:to>
      <xdr:col>15</xdr:col>
      <xdr:colOff>758190</xdr:colOff>
      <xdr:row>34</xdr:row>
      <xdr:rowOff>186691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9665EF4-8D81-4786-A07C-7370CBC49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9970" y="5509261"/>
          <a:ext cx="2287905" cy="377190"/>
        </a:xfrm>
        <a:prstGeom prst="rect">
          <a:avLst/>
        </a:prstGeom>
      </xdr:spPr>
    </xdr:pic>
    <xdr:clientData/>
  </xdr:twoCellAnchor>
  <xdr:twoCellAnchor editAs="oneCell">
    <xdr:from>
      <xdr:col>12</xdr:col>
      <xdr:colOff>754380</xdr:colOff>
      <xdr:row>34</xdr:row>
      <xdr:rowOff>186691</xdr:rowOff>
    </xdr:from>
    <xdr:to>
      <xdr:col>15</xdr:col>
      <xdr:colOff>758190</xdr:colOff>
      <xdr:row>37</xdr:row>
      <xdr:rowOff>34291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86EFEA1-0A32-4109-BE57-3EC476444B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5444"/>
        <a:stretch/>
      </xdr:blipFill>
      <xdr:spPr>
        <a:xfrm>
          <a:off x="7385685" y="5886451"/>
          <a:ext cx="2286000" cy="400050"/>
        </a:xfrm>
        <a:prstGeom prst="rect">
          <a:avLst/>
        </a:prstGeom>
      </xdr:spPr>
    </xdr:pic>
    <xdr:clientData/>
  </xdr:twoCellAnchor>
  <xdr:twoCellAnchor editAs="oneCell">
    <xdr:from>
      <xdr:col>12</xdr:col>
      <xdr:colOff>754380</xdr:colOff>
      <xdr:row>36</xdr:row>
      <xdr:rowOff>192405</xdr:rowOff>
    </xdr:from>
    <xdr:to>
      <xdr:col>15</xdr:col>
      <xdr:colOff>758190</xdr:colOff>
      <xdr:row>39</xdr:row>
      <xdr:rowOff>34290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46FE5097-7FE3-4F09-B4FF-97C6DA130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83" r="18300" b="95331"/>
        <a:stretch/>
      </xdr:blipFill>
      <xdr:spPr>
        <a:xfrm>
          <a:off x="7385685" y="6280785"/>
          <a:ext cx="2286000" cy="394335"/>
        </a:xfrm>
        <a:prstGeom prst="rect">
          <a:avLst/>
        </a:prstGeom>
      </xdr:spPr>
    </xdr:pic>
    <xdr:clientData/>
  </xdr:twoCellAnchor>
  <xdr:twoCellAnchor editAs="oneCell">
    <xdr:from>
      <xdr:col>12</xdr:col>
      <xdr:colOff>758190</xdr:colOff>
      <xdr:row>39</xdr:row>
      <xdr:rowOff>0</xdr:rowOff>
    </xdr:from>
    <xdr:to>
      <xdr:col>15</xdr:col>
      <xdr:colOff>758188</xdr:colOff>
      <xdr:row>41</xdr:row>
      <xdr:rowOff>3810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21BE2497-AD74-4393-B7E3-B3618DA32D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486"/>
        <a:stretch/>
      </xdr:blipFill>
      <xdr:spPr>
        <a:xfrm>
          <a:off x="7387590" y="6675120"/>
          <a:ext cx="2285998" cy="388620"/>
        </a:xfrm>
        <a:prstGeom prst="rect">
          <a:avLst/>
        </a:prstGeom>
      </xdr:spPr>
    </xdr:pic>
    <xdr:clientData/>
  </xdr:twoCellAnchor>
  <xdr:twoCellAnchor editAs="oneCell">
    <xdr:from>
      <xdr:col>12</xdr:col>
      <xdr:colOff>756285</xdr:colOff>
      <xdr:row>46</xdr:row>
      <xdr:rowOff>190500</xdr:rowOff>
    </xdr:from>
    <xdr:to>
      <xdr:col>15</xdr:col>
      <xdr:colOff>758190</xdr:colOff>
      <xdr:row>49</xdr:row>
      <xdr:rowOff>3810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BF8DCAF-6815-4494-B459-CDDC79C4EF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887" r="85521" b="51039"/>
        <a:stretch/>
      </xdr:blipFill>
      <xdr:spPr>
        <a:xfrm>
          <a:off x="7387590" y="8221980"/>
          <a:ext cx="2286000" cy="388620"/>
        </a:xfrm>
        <a:prstGeom prst="rect">
          <a:avLst/>
        </a:prstGeom>
      </xdr:spPr>
    </xdr:pic>
    <xdr:clientData/>
  </xdr:twoCellAnchor>
  <xdr:twoCellAnchor editAs="oneCell">
    <xdr:from>
      <xdr:col>12</xdr:col>
      <xdr:colOff>745539</xdr:colOff>
      <xdr:row>41</xdr:row>
      <xdr:rowOff>0</xdr:rowOff>
    </xdr:from>
    <xdr:to>
      <xdr:col>15</xdr:col>
      <xdr:colOff>758189</xdr:colOff>
      <xdr:row>43</xdr:row>
      <xdr:rowOff>3812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6692B0E-C473-46C6-8CE4-B94E044516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436" r="62978"/>
        <a:stretch/>
      </xdr:blipFill>
      <xdr:spPr>
        <a:xfrm rot="5400000">
          <a:off x="8328048" y="6114441"/>
          <a:ext cx="388622" cy="2287220"/>
        </a:xfrm>
        <a:prstGeom prst="rect">
          <a:avLst/>
        </a:prstGeom>
      </xdr:spPr>
    </xdr:pic>
    <xdr:clientData/>
  </xdr:twoCellAnchor>
  <xdr:twoCellAnchor editAs="oneCell">
    <xdr:from>
      <xdr:col>12</xdr:col>
      <xdr:colOff>748665</xdr:colOff>
      <xdr:row>45</xdr:row>
      <xdr:rowOff>3812</xdr:rowOff>
    </xdr:from>
    <xdr:to>
      <xdr:col>15</xdr:col>
      <xdr:colOff>758190</xdr:colOff>
      <xdr:row>47</xdr:row>
      <xdr:rowOff>3810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69C158A3-5D40-4FDE-AE20-3B979F1AE2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292" b="9533"/>
        <a:stretch/>
      </xdr:blipFill>
      <xdr:spPr>
        <a:xfrm>
          <a:off x="7379970" y="7844792"/>
          <a:ext cx="2286000" cy="384808"/>
        </a:xfrm>
        <a:prstGeom prst="rect">
          <a:avLst/>
        </a:prstGeom>
      </xdr:spPr>
    </xdr:pic>
    <xdr:clientData/>
  </xdr:twoCellAnchor>
  <xdr:twoCellAnchor>
    <xdr:from>
      <xdr:col>11</xdr:col>
      <xdr:colOff>78105</xdr:colOff>
      <xdr:row>0</xdr:row>
      <xdr:rowOff>1905</xdr:rowOff>
    </xdr:from>
    <xdr:to>
      <xdr:col>14</xdr:col>
      <xdr:colOff>116205</xdr:colOff>
      <xdr:row>1</xdr:row>
      <xdr:rowOff>116205</xdr:rowOff>
    </xdr:to>
    <xdr:sp macro="" textlink="">
      <xdr:nvSpPr>
        <xdr:cNvPr id="4" name="Rectángulo: esquinas redondeadas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4CE754E-FF50-4D2E-AAF0-DD27603DF4C9}"/>
            </a:ext>
          </a:extLst>
        </xdr:cNvPr>
        <xdr:cNvSpPr/>
      </xdr:nvSpPr>
      <xdr:spPr>
        <a:xfrm>
          <a:off x="8589645" y="1905"/>
          <a:ext cx="2324100" cy="38100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  <xdr:twoCellAnchor editAs="oneCell">
    <xdr:from>
      <xdr:col>12</xdr:col>
      <xdr:colOff>742950</xdr:colOff>
      <xdr:row>48</xdr:row>
      <xdr:rowOff>188418</xdr:rowOff>
    </xdr:from>
    <xdr:to>
      <xdr:col>16</xdr:col>
      <xdr:colOff>19050</xdr:colOff>
      <xdr:row>50</xdr:row>
      <xdr:rowOff>200024</xdr:rowOff>
    </xdr:to>
    <xdr:pic>
      <xdr:nvPicPr>
        <xdr:cNvPr id="10" name="Imagen 9" descr="Gama de productos Premium - Grupo Top Form">
          <a:extLst>
            <a:ext uri="{FF2B5EF4-FFF2-40B4-BE49-F238E27FC236}">
              <a16:creationId xmlns:a16="http://schemas.microsoft.com/office/drawing/2014/main" id="{E31FA758-B624-AFC9-DB90-C85C2906B2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86983" r="26922"/>
        <a:stretch/>
      </xdr:blipFill>
      <xdr:spPr bwMode="auto">
        <a:xfrm>
          <a:off x="11296650" y="9561018"/>
          <a:ext cx="2324100" cy="402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148590</xdr:colOff>
      <xdr:row>1</xdr:row>
      <xdr:rowOff>148590</xdr:rowOff>
    </xdr:from>
    <xdr:to>
      <xdr:col>14</xdr:col>
      <xdr:colOff>720090</xdr:colOff>
      <xdr:row>3</xdr:row>
      <xdr:rowOff>72390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D8FAAB-1CB3-4A57-9C89-D955CDF526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029" b="40826"/>
        <a:stretch/>
      </xdr:blipFill>
      <xdr:spPr>
        <a:xfrm>
          <a:off x="10321290" y="415290"/>
          <a:ext cx="2948940" cy="28956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209</xdr:row>
      <xdr:rowOff>180975</xdr:rowOff>
    </xdr:from>
    <xdr:to>
      <xdr:col>9</xdr:col>
      <xdr:colOff>643890</xdr:colOff>
      <xdr:row>211</xdr:row>
      <xdr:rowOff>179070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5BC4A9-6F70-479D-BACC-37C0E0B61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38623875"/>
          <a:ext cx="2495550" cy="36385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211</xdr:row>
      <xdr:rowOff>180975</xdr:rowOff>
    </xdr:from>
    <xdr:to>
      <xdr:col>9</xdr:col>
      <xdr:colOff>681990</xdr:colOff>
      <xdr:row>213</xdr:row>
      <xdr:rowOff>148590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E1ED36-3603-4A24-B8C0-26570EB3F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38989635"/>
          <a:ext cx="2533650" cy="333375"/>
        </a:xfrm>
        <a:prstGeom prst="rect">
          <a:avLst/>
        </a:prstGeom>
      </xdr:spPr>
    </xdr:pic>
    <xdr:clientData/>
  </xdr:twoCellAnchor>
  <xdr:twoCellAnchor editAs="oneCell">
    <xdr:from>
      <xdr:col>7</xdr:col>
      <xdr:colOff>742950</xdr:colOff>
      <xdr:row>206</xdr:row>
      <xdr:rowOff>85725</xdr:rowOff>
    </xdr:from>
    <xdr:to>
      <xdr:col>8</xdr:col>
      <xdr:colOff>986789</xdr:colOff>
      <xdr:row>208</xdr:row>
      <xdr:rowOff>111314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91C3006-B26B-406D-B409-9410328D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550" y="37979985"/>
          <a:ext cx="1066799" cy="391349"/>
        </a:xfrm>
        <a:prstGeom prst="rect">
          <a:avLst/>
        </a:prstGeom>
      </xdr:spPr>
    </xdr:pic>
    <xdr:clientData/>
  </xdr:twoCellAnchor>
  <xdr:twoCellAnchor editAs="oneCell">
    <xdr:from>
      <xdr:col>11</xdr:col>
      <xdr:colOff>716280</xdr:colOff>
      <xdr:row>52</xdr:row>
      <xdr:rowOff>38100</xdr:rowOff>
    </xdr:from>
    <xdr:to>
      <xdr:col>15</xdr:col>
      <xdr:colOff>168534</xdr:colOff>
      <xdr:row>57</xdr:row>
      <xdr:rowOff>46483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932652F-A02D-4C84-8603-6FA48C82F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8980" y="9768840"/>
          <a:ext cx="2622174" cy="922783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3</xdr:row>
      <xdr:rowOff>72031</xdr:rowOff>
    </xdr:from>
    <xdr:to>
      <xdr:col>14</xdr:col>
      <xdr:colOff>720091</xdr:colOff>
      <xdr:row>7</xdr:row>
      <xdr:rowOff>41910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21D8592-2ABA-4406-8049-F5A2BC9767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60" t="27778" r="7985" b="51562"/>
        <a:stretch/>
      </xdr:blipFill>
      <xdr:spPr>
        <a:xfrm>
          <a:off x="10248900" y="704491"/>
          <a:ext cx="3021331" cy="701399"/>
        </a:xfrm>
        <a:prstGeom prst="rect">
          <a:avLst/>
        </a:prstGeom>
      </xdr:spPr>
    </xdr:pic>
    <xdr:clientData/>
  </xdr:twoCellAnchor>
  <xdr:twoCellAnchor editAs="oneCell">
    <xdr:from>
      <xdr:col>12</xdr:col>
      <xdr:colOff>754380</xdr:colOff>
      <xdr:row>21</xdr:row>
      <xdr:rowOff>4159</xdr:rowOff>
    </xdr:from>
    <xdr:to>
      <xdr:col>15</xdr:col>
      <xdr:colOff>758190</xdr:colOff>
      <xdr:row>23</xdr:row>
      <xdr:rowOff>42395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DA5CBAB-012A-4F83-A32B-B5BCE995D6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4267" b="94289"/>
        <a:stretch/>
      </xdr:blipFill>
      <xdr:spPr>
        <a:xfrm>
          <a:off x="11719560" y="3951319"/>
          <a:ext cx="2381250" cy="411616"/>
        </a:xfrm>
        <a:prstGeom prst="rect">
          <a:avLst/>
        </a:prstGeom>
      </xdr:spPr>
    </xdr:pic>
    <xdr:clientData/>
  </xdr:twoCellAnchor>
  <xdr:twoCellAnchor editAs="oneCell">
    <xdr:from>
      <xdr:col>12</xdr:col>
      <xdr:colOff>754380</xdr:colOff>
      <xdr:row>23</xdr:row>
      <xdr:rowOff>4759</xdr:rowOff>
    </xdr:from>
    <xdr:to>
      <xdr:col>15</xdr:col>
      <xdr:colOff>758191</xdr:colOff>
      <xdr:row>24</xdr:row>
      <xdr:rowOff>190496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C480ECC-94EF-48D7-91BC-C7A702F168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421" t="51825"/>
        <a:stretch/>
      </xdr:blipFill>
      <xdr:spPr>
        <a:xfrm rot="16200000">
          <a:off x="12725877" y="3318982"/>
          <a:ext cx="368617" cy="2381251"/>
        </a:xfrm>
        <a:prstGeom prst="rect">
          <a:avLst/>
        </a:prstGeom>
      </xdr:spPr>
    </xdr:pic>
    <xdr:clientData/>
  </xdr:twoCellAnchor>
  <xdr:twoCellAnchor editAs="oneCell">
    <xdr:from>
      <xdr:col>12</xdr:col>
      <xdr:colOff>742950</xdr:colOff>
      <xdr:row>25</xdr:row>
      <xdr:rowOff>3810</xdr:rowOff>
    </xdr:from>
    <xdr:to>
      <xdr:col>16</xdr:col>
      <xdr:colOff>72390</xdr:colOff>
      <xdr:row>26</xdr:row>
      <xdr:rowOff>188595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CD9B9DC-8906-4B79-BD6E-8438591722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210" b="65726"/>
        <a:stretch/>
      </xdr:blipFill>
      <xdr:spPr>
        <a:xfrm>
          <a:off x="11708130" y="4697730"/>
          <a:ext cx="2499360" cy="36766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43</xdr:row>
      <xdr:rowOff>0</xdr:rowOff>
    </xdr:from>
    <xdr:to>
      <xdr:col>16</xdr:col>
      <xdr:colOff>0</xdr:colOff>
      <xdr:row>45</xdr:row>
      <xdr:rowOff>3810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851973EB-9A92-4F4C-B3C0-573F9C4EB4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85" t="26122" r="73258" b="50909"/>
        <a:stretch/>
      </xdr:blipFill>
      <xdr:spPr>
        <a:xfrm>
          <a:off x="11757660" y="8054340"/>
          <a:ext cx="2377440" cy="377190"/>
        </a:xfrm>
        <a:prstGeom prst="rect">
          <a:avLst/>
        </a:prstGeom>
      </xdr:spPr>
    </xdr:pic>
    <xdr:clientData/>
  </xdr:twoCellAnchor>
  <xdr:twoCellAnchor editAs="oneCell">
    <xdr:from>
      <xdr:col>12</xdr:col>
      <xdr:colOff>754380</xdr:colOff>
      <xdr:row>26</xdr:row>
      <xdr:rowOff>186690</xdr:rowOff>
    </xdr:from>
    <xdr:to>
      <xdr:col>15</xdr:col>
      <xdr:colOff>758190</xdr:colOff>
      <xdr:row>29</xdr:row>
      <xdr:rowOff>3810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AD78595-91B1-4AFE-9FA2-0F3FD6E4B7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984" r="34711" b="9247"/>
        <a:stretch/>
      </xdr:blipFill>
      <xdr:spPr>
        <a:xfrm>
          <a:off x="11719560" y="5063490"/>
          <a:ext cx="2381250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748664</xdr:colOff>
      <xdr:row>28</xdr:row>
      <xdr:rowOff>190500</xdr:rowOff>
    </xdr:from>
    <xdr:to>
      <xdr:col>15</xdr:col>
      <xdr:colOff>758188</xdr:colOff>
      <xdr:row>31</xdr:row>
      <xdr:rowOff>3811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4B71DC14-94FF-4B40-9882-C055E3369F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29" b="74587"/>
        <a:stretch/>
      </xdr:blipFill>
      <xdr:spPr>
        <a:xfrm>
          <a:off x="11713844" y="5440680"/>
          <a:ext cx="2386964" cy="377191"/>
        </a:xfrm>
        <a:prstGeom prst="rect">
          <a:avLst/>
        </a:prstGeom>
      </xdr:spPr>
    </xdr:pic>
    <xdr:clientData/>
  </xdr:twoCellAnchor>
  <xdr:twoCellAnchor editAs="oneCell">
    <xdr:from>
      <xdr:col>12</xdr:col>
      <xdr:colOff>750570</xdr:colOff>
      <xdr:row>31</xdr:row>
      <xdr:rowOff>1</xdr:rowOff>
    </xdr:from>
    <xdr:to>
      <xdr:col>15</xdr:col>
      <xdr:colOff>758190</xdr:colOff>
      <xdr:row>32</xdr:row>
      <xdr:rowOff>186691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0901BE1-828B-4EA3-918C-9DD1AA1281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7" t="17817" b="38512"/>
        <a:stretch/>
      </xdr:blipFill>
      <xdr:spPr>
        <a:xfrm>
          <a:off x="11715750" y="5814061"/>
          <a:ext cx="2385060" cy="369570"/>
        </a:xfrm>
        <a:prstGeom prst="rect">
          <a:avLst/>
        </a:prstGeom>
      </xdr:spPr>
    </xdr:pic>
    <xdr:clientData/>
  </xdr:twoCellAnchor>
  <xdr:twoCellAnchor editAs="oneCell">
    <xdr:from>
      <xdr:col>12</xdr:col>
      <xdr:colOff>748665</xdr:colOff>
      <xdr:row>33</xdr:row>
      <xdr:rowOff>1</xdr:rowOff>
    </xdr:from>
    <xdr:to>
      <xdr:col>15</xdr:col>
      <xdr:colOff>758190</xdr:colOff>
      <xdr:row>34</xdr:row>
      <xdr:rowOff>186691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7751B7D-D83A-43E8-A9A5-8F6B5AA7D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3845" y="6187441"/>
          <a:ext cx="2386965" cy="369570"/>
        </a:xfrm>
        <a:prstGeom prst="rect">
          <a:avLst/>
        </a:prstGeom>
      </xdr:spPr>
    </xdr:pic>
    <xdr:clientData/>
  </xdr:twoCellAnchor>
  <xdr:twoCellAnchor editAs="oneCell">
    <xdr:from>
      <xdr:col>12</xdr:col>
      <xdr:colOff>754380</xdr:colOff>
      <xdr:row>34</xdr:row>
      <xdr:rowOff>186691</xdr:rowOff>
    </xdr:from>
    <xdr:to>
      <xdr:col>15</xdr:col>
      <xdr:colOff>758190</xdr:colOff>
      <xdr:row>37</xdr:row>
      <xdr:rowOff>34291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DB70C490-87C4-43BB-A989-E6C5354DDF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5444"/>
        <a:stretch/>
      </xdr:blipFill>
      <xdr:spPr>
        <a:xfrm>
          <a:off x="11719560" y="6557011"/>
          <a:ext cx="2381250" cy="411480"/>
        </a:xfrm>
        <a:prstGeom prst="rect">
          <a:avLst/>
        </a:prstGeom>
      </xdr:spPr>
    </xdr:pic>
    <xdr:clientData/>
  </xdr:twoCellAnchor>
  <xdr:twoCellAnchor editAs="oneCell">
    <xdr:from>
      <xdr:col>12</xdr:col>
      <xdr:colOff>754380</xdr:colOff>
      <xdr:row>36</xdr:row>
      <xdr:rowOff>192405</xdr:rowOff>
    </xdr:from>
    <xdr:to>
      <xdr:col>15</xdr:col>
      <xdr:colOff>758190</xdr:colOff>
      <xdr:row>39</xdr:row>
      <xdr:rowOff>34290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DD3E513E-63EA-4FD3-BA0D-6E3DFB139E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83" r="18300" b="95331"/>
        <a:stretch/>
      </xdr:blipFill>
      <xdr:spPr>
        <a:xfrm>
          <a:off x="11719560" y="6936105"/>
          <a:ext cx="2381250" cy="405765"/>
        </a:xfrm>
        <a:prstGeom prst="rect">
          <a:avLst/>
        </a:prstGeom>
      </xdr:spPr>
    </xdr:pic>
    <xdr:clientData/>
  </xdr:twoCellAnchor>
  <xdr:twoCellAnchor editAs="oneCell">
    <xdr:from>
      <xdr:col>12</xdr:col>
      <xdr:colOff>758190</xdr:colOff>
      <xdr:row>39</xdr:row>
      <xdr:rowOff>0</xdr:rowOff>
    </xdr:from>
    <xdr:to>
      <xdr:col>15</xdr:col>
      <xdr:colOff>758188</xdr:colOff>
      <xdr:row>41</xdr:row>
      <xdr:rowOff>3810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9BBFD7B2-29FC-43AB-8E79-8CD954F924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486"/>
        <a:stretch/>
      </xdr:blipFill>
      <xdr:spPr>
        <a:xfrm>
          <a:off x="11723370" y="7307580"/>
          <a:ext cx="2377438" cy="377190"/>
        </a:xfrm>
        <a:prstGeom prst="rect">
          <a:avLst/>
        </a:prstGeom>
      </xdr:spPr>
    </xdr:pic>
    <xdr:clientData/>
  </xdr:twoCellAnchor>
  <xdr:twoCellAnchor editAs="oneCell">
    <xdr:from>
      <xdr:col>12</xdr:col>
      <xdr:colOff>756285</xdr:colOff>
      <xdr:row>46</xdr:row>
      <xdr:rowOff>190500</xdr:rowOff>
    </xdr:from>
    <xdr:to>
      <xdr:col>15</xdr:col>
      <xdr:colOff>758190</xdr:colOff>
      <xdr:row>49</xdr:row>
      <xdr:rowOff>3810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462A9AC-88D4-4CB3-9257-4BEA92EB84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887" r="85521" b="51039"/>
        <a:stretch/>
      </xdr:blipFill>
      <xdr:spPr>
        <a:xfrm>
          <a:off x="11721465" y="8801100"/>
          <a:ext cx="2379345" cy="377190"/>
        </a:xfrm>
        <a:prstGeom prst="rect">
          <a:avLst/>
        </a:prstGeom>
      </xdr:spPr>
    </xdr:pic>
    <xdr:clientData/>
  </xdr:twoCellAnchor>
  <xdr:twoCellAnchor editAs="oneCell">
    <xdr:from>
      <xdr:col>12</xdr:col>
      <xdr:colOff>745539</xdr:colOff>
      <xdr:row>41</xdr:row>
      <xdr:rowOff>0</xdr:rowOff>
    </xdr:from>
    <xdr:to>
      <xdr:col>15</xdr:col>
      <xdr:colOff>758189</xdr:colOff>
      <xdr:row>43</xdr:row>
      <xdr:rowOff>3812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3CA47BF0-790A-4873-AA52-B21F253983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436" r="62978"/>
        <a:stretch/>
      </xdr:blipFill>
      <xdr:spPr>
        <a:xfrm rot="5400000">
          <a:off x="12717168" y="6674511"/>
          <a:ext cx="377192" cy="2390090"/>
        </a:xfrm>
        <a:prstGeom prst="rect">
          <a:avLst/>
        </a:prstGeom>
      </xdr:spPr>
    </xdr:pic>
    <xdr:clientData/>
  </xdr:twoCellAnchor>
  <xdr:twoCellAnchor editAs="oneCell">
    <xdr:from>
      <xdr:col>12</xdr:col>
      <xdr:colOff>748665</xdr:colOff>
      <xdr:row>45</xdr:row>
      <xdr:rowOff>3812</xdr:rowOff>
    </xdr:from>
    <xdr:to>
      <xdr:col>15</xdr:col>
      <xdr:colOff>758190</xdr:colOff>
      <xdr:row>47</xdr:row>
      <xdr:rowOff>3810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B426C569-5DAB-45CB-8D79-E02464578F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292" b="9533"/>
        <a:stretch/>
      </xdr:blipFill>
      <xdr:spPr>
        <a:xfrm>
          <a:off x="11713845" y="8431532"/>
          <a:ext cx="2386965" cy="373378"/>
        </a:xfrm>
        <a:prstGeom prst="rect">
          <a:avLst/>
        </a:prstGeom>
      </xdr:spPr>
    </xdr:pic>
    <xdr:clientData/>
  </xdr:twoCellAnchor>
  <xdr:twoCellAnchor>
    <xdr:from>
      <xdr:col>11</xdr:col>
      <xdr:colOff>78105</xdr:colOff>
      <xdr:row>0</xdr:row>
      <xdr:rowOff>1905</xdr:rowOff>
    </xdr:from>
    <xdr:to>
      <xdr:col>14</xdr:col>
      <xdr:colOff>116205</xdr:colOff>
      <xdr:row>1</xdr:row>
      <xdr:rowOff>116205</xdr:rowOff>
    </xdr:to>
    <xdr:sp macro="" textlink="">
      <xdr:nvSpPr>
        <xdr:cNvPr id="22" name="Rectángulo: esquinas redondeadas 2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1D7F60C-C980-47DF-9C8D-28939CFFA827}"/>
            </a:ext>
          </a:extLst>
        </xdr:cNvPr>
        <xdr:cNvSpPr/>
      </xdr:nvSpPr>
      <xdr:spPr>
        <a:xfrm>
          <a:off x="10250805" y="1905"/>
          <a:ext cx="2415540" cy="38100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  <xdr:twoCellAnchor editAs="oneCell">
    <xdr:from>
      <xdr:col>12</xdr:col>
      <xdr:colOff>742950</xdr:colOff>
      <xdr:row>48</xdr:row>
      <xdr:rowOff>188418</xdr:rowOff>
    </xdr:from>
    <xdr:to>
      <xdr:col>16</xdr:col>
      <xdr:colOff>19050</xdr:colOff>
      <xdr:row>51</xdr:row>
      <xdr:rowOff>1904</xdr:rowOff>
    </xdr:to>
    <xdr:pic>
      <xdr:nvPicPr>
        <xdr:cNvPr id="23" name="Imagen 22" descr="Gama de productos Premium - Grupo Top Form">
          <a:extLst>
            <a:ext uri="{FF2B5EF4-FFF2-40B4-BE49-F238E27FC236}">
              <a16:creationId xmlns:a16="http://schemas.microsoft.com/office/drawing/2014/main" id="{83236013-DE6E-42F3-BEB8-0D6756CAD3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86983" r="26922"/>
        <a:stretch/>
      </xdr:blipFill>
      <xdr:spPr bwMode="auto">
        <a:xfrm>
          <a:off x="11708130" y="9172398"/>
          <a:ext cx="2446020" cy="377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190500</xdr:colOff>
      <xdr:row>207</xdr:row>
      <xdr:rowOff>85726</xdr:rowOff>
    </xdr:from>
    <xdr:to>
      <xdr:col>9</xdr:col>
      <xdr:colOff>118110</xdr:colOff>
      <xdr:row>214</xdr:row>
      <xdr:rowOff>3672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F90B02C-0BD5-F71A-8161-D934B2EF2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39404926"/>
          <a:ext cx="1847850" cy="1247636"/>
        </a:xfrm>
        <a:prstGeom prst="rect">
          <a:avLst/>
        </a:prstGeom>
      </xdr:spPr>
    </xdr:pic>
    <xdr:clientData/>
  </xdr:twoCellAnchor>
  <xdr:twoCellAnchor editAs="oneCell">
    <xdr:from>
      <xdr:col>7</xdr:col>
      <xdr:colOff>647700</xdr:colOff>
      <xdr:row>204</xdr:row>
      <xdr:rowOff>114300</xdr:rowOff>
    </xdr:from>
    <xdr:to>
      <xdr:col>8</xdr:col>
      <xdr:colOff>834389</xdr:colOff>
      <xdr:row>206</xdr:row>
      <xdr:rowOff>118934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C27580-9219-4DF0-8D74-C12842265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0725" y="38862000"/>
          <a:ext cx="1038224" cy="389444"/>
        </a:xfrm>
        <a:prstGeom prst="rect">
          <a:avLst/>
        </a:prstGeom>
      </xdr:spPr>
    </xdr:pic>
    <xdr:clientData/>
  </xdr:twoCellAnchor>
  <xdr:twoCellAnchor editAs="oneCell">
    <xdr:from>
      <xdr:col>12</xdr:col>
      <xdr:colOff>297180</xdr:colOff>
      <xdr:row>61</xdr:row>
      <xdr:rowOff>45720</xdr:rowOff>
    </xdr:from>
    <xdr:to>
      <xdr:col>15</xdr:col>
      <xdr:colOff>339984</xdr:colOff>
      <xdr:row>66</xdr:row>
      <xdr:rowOff>38863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78029A3-1FDD-4903-AD8C-E882A5738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4060" y="11803380"/>
          <a:ext cx="2504064" cy="945643"/>
        </a:xfrm>
        <a:prstGeom prst="rect">
          <a:avLst/>
        </a:prstGeom>
      </xdr:spPr>
    </xdr:pic>
    <xdr:clientData/>
  </xdr:twoCellAnchor>
  <xdr:twoCellAnchor editAs="oneCell">
    <xdr:from>
      <xdr:col>11</xdr:col>
      <xdr:colOff>13001</xdr:colOff>
      <xdr:row>32</xdr:row>
      <xdr:rowOff>0</xdr:rowOff>
    </xdr:from>
    <xdr:to>
      <xdr:col>12</xdr:col>
      <xdr:colOff>0</xdr:colOff>
      <xdr:row>38</xdr:row>
      <xdr:rowOff>34514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3E36F8-51F4-40AB-B09E-60A7547EB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301" y="6200775"/>
          <a:ext cx="806149" cy="1160369"/>
        </a:xfrm>
        <a:prstGeom prst="rect">
          <a:avLst/>
        </a:prstGeom>
      </xdr:spPr>
    </xdr:pic>
    <xdr:clientData/>
  </xdr:twoCellAnchor>
  <xdr:twoCellAnchor editAs="oneCell">
    <xdr:from>
      <xdr:col>12</xdr:col>
      <xdr:colOff>3362</xdr:colOff>
      <xdr:row>38</xdr:row>
      <xdr:rowOff>188304</xdr:rowOff>
    </xdr:from>
    <xdr:to>
      <xdr:col>13</xdr:col>
      <xdr:colOff>0</xdr:colOff>
      <xdr:row>45</xdr:row>
      <xdr:rowOff>33619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BAD49E38-E026-46D2-9847-6E9C56F01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318812" y="7532079"/>
          <a:ext cx="815788" cy="1169290"/>
        </a:xfrm>
        <a:prstGeom prst="rect">
          <a:avLst/>
        </a:prstGeom>
      </xdr:spPr>
    </xdr:pic>
    <xdr:clientData/>
  </xdr:twoCellAnchor>
  <xdr:twoCellAnchor editAs="oneCell">
    <xdr:from>
      <xdr:col>11</xdr:col>
      <xdr:colOff>28813</xdr:colOff>
      <xdr:row>25</xdr:row>
      <xdr:rowOff>20956</xdr:rowOff>
    </xdr:from>
    <xdr:to>
      <xdr:col>12</xdr:col>
      <xdr:colOff>1905</xdr:colOff>
      <xdr:row>31</xdr:row>
      <xdr:rowOff>34290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A1C131F4-1629-4E74-8406-5656F4207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2733" y="4874896"/>
          <a:ext cx="796052" cy="114299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</xdr:row>
      <xdr:rowOff>9525</xdr:rowOff>
    </xdr:from>
    <xdr:to>
      <xdr:col>13</xdr:col>
      <xdr:colOff>34289</xdr:colOff>
      <xdr:row>30</xdr:row>
      <xdr:rowOff>156210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FEAD306-6E52-4664-8C2B-82839F3CB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6880" y="4863465"/>
          <a:ext cx="857249" cy="1104900"/>
        </a:xfrm>
        <a:prstGeom prst="rect">
          <a:avLst/>
        </a:prstGeom>
      </xdr:spPr>
    </xdr:pic>
    <xdr:clientData/>
  </xdr:twoCellAnchor>
  <xdr:twoCellAnchor editAs="oneCell">
    <xdr:from>
      <xdr:col>13</xdr:col>
      <xdr:colOff>7886</xdr:colOff>
      <xdr:row>25</xdr:row>
      <xdr:rowOff>29923</xdr:rowOff>
    </xdr:from>
    <xdr:to>
      <xdr:col>14</xdr:col>
      <xdr:colOff>34290</xdr:colOff>
      <xdr:row>31</xdr:row>
      <xdr:rowOff>34290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FED08A20-795E-476F-9CA8-6DBAC56AC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7726" y="4883863"/>
          <a:ext cx="830314" cy="1147367"/>
        </a:xfrm>
        <a:prstGeom prst="rect">
          <a:avLst/>
        </a:prstGeom>
      </xdr:spPr>
    </xdr:pic>
    <xdr:clientData/>
  </xdr:twoCellAnchor>
  <xdr:twoCellAnchor editAs="oneCell">
    <xdr:from>
      <xdr:col>13</xdr:col>
      <xdr:colOff>800100</xdr:colOff>
      <xdr:row>25</xdr:row>
      <xdr:rowOff>5715</xdr:rowOff>
    </xdr:from>
    <xdr:to>
      <xdr:col>15</xdr:col>
      <xdr:colOff>34290</xdr:colOff>
      <xdr:row>31</xdr:row>
      <xdr:rowOff>34514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729F685A-1AF1-465E-825D-C5EA2877F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9940" y="4859655"/>
          <a:ext cx="872490" cy="1171799"/>
        </a:xfrm>
        <a:prstGeom prst="rect">
          <a:avLst/>
        </a:prstGeom>
      </xdr:spPr>
    </xdr:pic>
    <xdr:clientData/>
  </xdr:twoCellAnchor>
  <xdr:twoCellAnchor editAs="oneCell">
    <xdr:from>
      <xdr:col>15</xdr:col>
      <xdr:colOff>9524</xdr:colOff>
      <xdr:row>25</xdr:row>
      <xdr:rowOff>12886</xdr:rowOff>
    </xdr:from>
    <xdr:to>
      <xdr:col>15</xdr:col>
      <xdr:colOff>800099</xdr:colOff>
      <xdr:row>31</xdr:row>
      <xdr:rowOff>33813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737552-11DA-41D8-BC44-F314B2D8E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4" y="4870636"/>
          <a:ext cx="790575" cy="1160117"/>
        </a:xfrm>
        <a:prstGeom prst="rect">
          <a:avLst/>
        </a:prstGeom>
      </xdr:spPr>
    </xdr:pic>
    <xdr:clientData/>
  </xdr:twoCellAnchor>
  <xdr:twoCellAnchor editAs="oneCell">
    <xdr:from>
      <xdr:col>14</xdr:col>
      <xdr:colOff>794385</xdr:colOff>
      <xdr:row>32</xdr:row>
      <xdr:rowOff>5714</xdr:rowOff>
    </xdr:from>
    <xdr:to>
      <xdr:col>15</xdr:col>
      <xdr:colOff>800099</xdr:colOff>
      <xdr:row>38</xdr:row>
      <xdr:rowOff>41909</xdr:rowOff>
    </xdr:to>
    <xdr:pic>
      <xdr:nvPicPr>
        <xdr:cNvPr id="21" name="Imagen 20" descr="HPL Collection Colours Viola Sacro 1821">
          <a:extLst>
            <a:ext uri="{FF2B5EF4-FFF2-40B4-BE49-F238E27FC236}">
              <a16:creationId xmlns:a16="http://schemas.microsoft.com/office/drawing/2014/main" id="{E0B30FDE-7287-2C7B-1076-A8EAA75E77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49" r="8962"/>
        <a:stretch/>
      </xdr:blipFill>
      <xdr:spPr bwMode="auto">
        <a:xfrm>
          <a:off x="11767185" y="6193154"/>
          <a:ext cx="828674" cy="1183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9525</xdr:colOff>
      <xdr:row>32</xdr:row>
      <xdr:rowOff>9524</xdr:rowOff>
    </xdr:from>
    <xdr:to>
      <xdr:col>13</xdr:col>
      <xdr:colOff>803910</xdr:colOff>
      <xdr:row>38</xdr:row>
      <xdr:rowOff>34290</xdr:rowOff>
    </xdr:to>
    <xdr:pic>
      <xdr:nvPicPr>
        <xdr:cNvPr id="22" name="Imagen 21" descr="HPL Collection Colours Rosso 431">
          <a:extLst>
            <a:ext uri="{FF2B5EF4-FFF2-40B4-BE49-F238E27FC236}">
              <a16:creationId xmlns:a16="http://schemas.microsoft.com/office/drawing/2014/main" id="{28C05C4C-5FD0-7829-D57F-E6081208CF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54019" r="50435" b="11254"/>
        <a:stretch/>
      </xdr:blipFill>
      <xdr:spPr bwMode="auto">
        <a:xfrm>
          <a:off x="10144125" y="6210299"/>
          <a:ext cx="800100" cy="1152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9524</xdr:colOff>
      <xdr:row>39</xdr:row>
      <xdr:rowOff>9524</xdr:rowOff>
    </xdr:from>
    <xdr:to>
      <xdr:col>11</xdr:col>
      <xdr:colOff>800099</xdr:colOff>
      <xdr:row>45</xdr:row>
      <xdr:rowOff>3809</xdr:rowOff>
    </xdr:to>
    <xdr:pic>
      <xdr:nvPicPr>
        <xdr:cNvPr id="23" name="Imagen 22" descr="HPL Collection Colours Blu Amorgos 1824">
          <a:extLst>
            <a:ext uri="{FF2B5EF4-FFF2-40B4-BE49-F238E27FC236}">
              <a16:creationId xmlns:a16="http://schemas.microsoft.com/office/drawing/2014/main" id="{B6FE7653-25B9-88D0-A704-09396F3A0C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095" t="13184" r="16522"/>
        <a:stretch/>
      </xdr:blipFill>
      <xdr:spPr bwMode="auto">
        <a:xfrm>
          <a:off x="8505824" y="7553324"/>
          <a:ext cx="7905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815341</xdr:colOff>
      <xdr:row>32</xdr:row>
      <xdr:rowOff>5714</xdr:rowOff>
    </xdr:from>
    <xdr:to>
      <xdr:col>13</xdr:col>
      <xdr:colOff>1</xdr:colOff>
      <xdr:row>38</xdr:row>
      <xdr:rowOff>34289</xdr:rowOff>
    </xdr:to>
    <xdr:pic>
      <xdr:nvPicPr>
        <xdr:cNvPr id="24" name="Imagen 23" descr="HPL Collection Colours Sahara Beige 1816">
          <a:extLst>
            <a:ext uri="{FF2B5EF4-FFF2-40B4-BE49-F238E27FC236}">
              <a16:creationId xmlns:a16="http://schemas.microsoft.com/office/drawing/2014/main" id="{DCCA5882-E1B9-FE4E-F884-5EEF2CB154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9" t="26045" r="29130"/>
        <a:stretch/>
      </xdr:blipFill>
      <xdr:spPr bwMode="auto">
        <a:xfrm>
          <a:off x="9319261" y="6193154"/>
          <a:ext cx="83058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809625</xdr:colOff>
      <xdr:row>32</xdr:row>
      <xdr:rowOff>9524</xdr:rowOff>
    </xdr:from>
    <xdr:to>
      <xdr:col>15</xdr:col>
      <xdr:colOff>0</xdr:colOff>
      <xdr:row>38</xdr:row>
      <xdr:rowOff>34290</xdr:rowOff>
    </xdr:to>
    <xdr:pic>
      <xdr:nvPicPr>
        <xdr:cNvPr id="25" name="Imagen 24" descr="HPL Collection Colours Rosso Antico 435">
          <a:extLst>
            <a:ext uri="{FF2B5EF4-FFF2-40B4-BE49-F238E27FC236}">
              <a16:creationId xmlns:a16="http://schemas.microsoft.com/office/drawing/2014/main" id="{4A8056D4-3084-9EB0-2D0D-65FFB19433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04" t="48232" r="50000" b="13826"/>
        <a:stretch/>
      </xdr:blipFill>
      <xdr:spPr bwMode="auto">
        <a:xfrm>
          <a:off x="10944225" y="6210299"/>
          <a:ext cx="828675" cy="1152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53340</xdr:colOff>
      <xdr:row>0</xdr:row>
      <xdr:rowOff>30480</xdr:rowOff>
    </xdr:from>
    <xdr:to>
      <xdr:col>16</xdr:col>
      <xdr:colOff>186690</xdr:colOff>
      <xdr:row>13</xdr:row>
      <xdr:rowOff>34290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28B7BC9-354B-41FF-F32E-DF280D58D3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17" t="35895" r="17157" b="4539"/>
        <a:stretch/>
      </xdr:blipFill>
      <xdr:spPr>
        <a:xfrm>
          <a:off x="9372600" y="30480"/>
          <a:ext cx="3409950" cy="2546985"/>
        </a:xfrm>
        <a:prstGeom prst="rect">
          <a:avLst/>
        </a:prstGeom>
      </xdr:spPr>
    </xdr:pic>
    <xdr:clientData/>
  </xdr:twoCellAnchor>
  <xdr:oneCellAnchor>
    <xdr:from>
      <xdr:col>11</xdr:col>
      <xdr:colOff>816911</xdr:colOff>
      <xdr:row>54</xdr:row>
      <xdr:rowOff>0</xdr:rowOff>
    </xdr:from>
    <xdr:ext cx="811864" cy="1164179"/>
    <xdr:pic>
      <xdr:nvPicPr>
        <xdr:cNvPr id="4" name="Imagen 3">
          <a:extLst>
            <a:ext uri="{FF2B5EF4-FFF2-40B4-BE49-F238E27FC236}">
              <a16:creationId xmlns:a16="http://schemas.microsoft.com/office/drawing/2014/main" id="{AF321903-7953-4846-A9A3-7FAB25538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0831" y="10408920"/>
          <a:ext cx="811864" cy="1164179"/>
        </a:xfrm>
        <a:prstGeom prst="rect">
          <a:avLst/>
        </a:prstGeom>
      </xdr:spPr>
    </xdr:pic>
    <xdr:clientData/>
  </xdr:oneCellAnchor>
  <xdr:oneCellAnchor>
    <xdr:from>
      <xdr:col>11</xdr:col>
      <xdr:colOff>19288</xdr:colOff>
      <xdr:row>47</xdr:row>
      <xdr:rowOff>41911</xdr:rowOff>
    </xdr:from>
    <xdr:ext cx="794147" cy="1137284"/>
    <xdr:pic>
      <xdr:nvPicPr>
        <xdr:cNvPr id="5" name="Imagen 4">
          <a:extLst>
            <a:ext uri="{FF2B5EF4-FFF2-40B4-BE49-F238E27FC236}">
              <a16:creationId xmlns:a16="http://schemas.microsoft.com/office/drawing/2014/main" id="{6DD65329-05CB-4568-8F56-D891799CD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3208" y="9117331"/>
          <a:ext cx="794147" cy="1137284"/>
        </a:xfrm>
        <a:prstGeom prst="rect">
          <a:avLst/>
        </a:prstGeom>
      </xdr:spPr>
    </xdr:pic>
    <xdr:clientData/>
  </xdr:oneCellAnchor>
  <xdr:oneCellAnchor>
    <xdr:from>
      <xdr:col>11</xdr:col>
      <xdr:colOff>796600</xdr:colOff>
      <xdr:row>47</xdr:row>
      <xdr:rowOff>38100</xdr:rowOff>
    </xdr:from>
    <xdr:ext cx="841700" cy="1135379"/>
    <xdr:pic>
      <xdr:nvPicPr>
        <xdr:cNvPr id="6" name="Imagen 5">
          <a:extLst>
            <a:ext uri="{FF2B5EF4-FFF2-40B4-BE49-F238E27FC236}">
              <a16:creationId xmlns:a16="http://schemas.microsoft.com/office/drawing/2014/main" id="{DE541758-620F-4CE2-BC1F-494743FC3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0520" y="9113520"/>
          <a:ext cx="841700" cy="1135379"/>
        </a:xfrm>
        <a:prstGeom prst="rect">
          <a:avLst/>
        </a:prstGeom>
      </xdr:spPr>
    </xdr:pic>
    <xdr:clientData/>
  </xdr:oneCellAnchor>
  <xdr:oneCellAnchor>
    <xdr:from>
      <xdr:col>12</xdr:col>
      <xdr:colOff>798195</xdr:colOff>
      <xdr:row>47</xdr:row>
      <xdr:rowOff>11430</xdr:rowOff>
    </xdr:from>
    <xdr:ext cx="864870" cy="1141319"/>
    <xdr:pic>
      <xdr:nvPicPr>
        <xdr:cNvPr id="9" name="Imagen 8">
          <a:extLst>
            <a:ext uri="{FF2B5EF4-FFF2-40B4-BE49-F238E27FC236}">
              <a16:creationId xmlns:a16="http://schemas.microsoft.com/office/drawing/2014/main" id="{BC344C13-A635-4D36-8923-B1165E9B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5075" y="9086850"/>
          <a:ext cx="864870" cy="1141319"/>
        </a:xfrm>
        <a:prstGeom prst="rect">
          <a:avLst/>
        </a:prstGeom>
      </xdr:spPr>
    </xdr:pic>
    <xdr:clientData/>
  </xdr:oneCellAnchor>
  <xdr:oneCellAnchor>
    <xdr:from>
      <xdr:col>11</xdr:col>
      <xdr:colOff>19049</xdr:colOff>
      <xdr:row>53</xdr:row>
      <xdr:rowOff>186241</xdr:rowOff>
    </xdr:from>
    <xdr:ext cx="792480" cy="1163927"/>
    <xdr:pic>
      <xdr:nvPicPr>
        <xdr:cNvPr id="14" name="Imagen 13">
          <a:extLst>
            <a:ext uri="{FF2B5EF4-FFF2-40B4-BE49-F238E27FC236}">
              <a16:creationId xmlns:a16="http://schemas.microsoft.com/office/drawing/2014/main" id="{57C2A01B-1C3B-48B2-B082-E890C9E97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2969" y="10404661"/>
          <a:ext cx="792480" cy="1163927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47</xdr:row>
      <xdr:rowOff>9524</xdr:rowOff>
    </xdr:from>
    <xdr:ext cx="800101" cy="1163956"/>
    <xdr:pic>
      <xdr:nvPicPr>
        <xdr:cNvPr id="20" name="Imagen 19" descr="HPL Collection Colours Sahara Beige 1816">
          <a:extLst>
            <a:ext uri="{FF2B5EF4-FFF2-40B4-BE49-F238E27FC236}">
              <a16:creationId xmlns:a16="http://schemas.microsoft.com/office/drawing/2014/main" id="{7E703ABF-4D58-4E31-97CF-7B94CD71DC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9" t="26045" r="29130"/>
        <a:stretch/>
      </xdr:blipFill>
      <xdr:spPr bwMode="auto">
        <a:xfrm>
          <a:off x="10972800" y="9084944"/>
          <a:ext cx="800101" cy="1163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788670</xdr:colOff>
      <xdr:row>53</xdr:row>
      <xdr:rowOff>190499</xdr:rowOff>
    </xdr:from>
    <xdr:ext cx="838200" cy="1173481"/>
    <xdr:pic>
      <xdr:nvPicPr>
        <xdr:cNvPr id="26" name="Imagen 25" descr="HPL Collection Colours Rosso Antico 435">
          <a:extLst>
            <a:ext uri="{FF2B5EF4-FFF2-40B4-BE49-F238E27FC236}">
              <a16:creationId xmlns:a16="http://schemas.microsoft.com/office/drawing/2014/main" id="{723B5EDA-519D-4E64-8841-10A23A4A97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04" t="48232" r="50000" b="13826"/>
        <a:stretch/>
      </xdr:blipFill>
      <xdr:spPr bwMode="auto">
        <a:xfrm>
          <a:off x="10938510" y="10408919"/>
          <a:ext cx="838200" cy="1173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796290</xdr:colOff>
      <xdr:row>53</xdr:row>
      <xdr:rowOff>186690</xdr:rowOff>
    </xdr:from>
    <xdr:to>
      <xdr:col>13</xdr:col>
      <xdr:colOff>796738</xdr:colOff>
      <xdr:row>60</xdr:row>
      <xdr:rowOff>34290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E6CF38F8-E47D-4D5A-9764-E5718A428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123170" y="10405110"/>
          <a:ext cx="823408" cy="1177290"/>
        </a:xfrm>
        <a:prstGeom prst="rect">
          <a:avLst/>
        </a:prstGeom>
      </xdr:spPr>
    </xdr:pic>
    <xdr:clientData/>
  </xdr:twoCellAnchor>
  <xdr:twoCellAnchor>
    <xdr:from>
      <xdr:col>11</xdr:col>
      <xdr:colOff>51436</xdr:colOff>
      <xdr:row>0</xdr:row>
      <xdr:rowOff>38100</xdr:rowOff>
    </xdr:from>
    <xdr:to>
      <xdr:col>13</xdr:col>
      <xdr:colOff>575311</xdr:colOff>
      <xdr:row>1</xdr:row>
      <xdr:rowOff>156210</xdr:rowOff>
    </xdr:to>
    <xdr:sp macro="" textlink="">
      <xdr:nvSpPr>
        <xdr:cNvPr id="8" name="Rectángulo: esquinas redondeadas 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FE37775-6278-44F1-861C-EE1C0BDAC079}"/>
            </a:ext>
          </a:extLst>
        </xdr:cNvPr>
        <xdr:cNvSpPr/>
      </xdr:nvSpPr>
      <xdr:spPr>
        <a:xfrm>
          <a:off x="8547736" y="38100"/>
          <a:ext cx="2169795" cy="38481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624168</xdr:colOff>
      <xdr:row>208</xdr:row>
      <xdr:rowOff>85726</xdr:rowOff>
    </xdr:from>
    <xdr:to>
      <xdr:col>8</xdr:col>
      <xdr:colOff>270510</xdr:colOff>
      <xdr:row>213</xdr:row>
      <xdr:rowOff>148591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7899D73-BB56-4E81-85D7-B9613219F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7093" y="39595426"/>
          <a:ext cx="1128432" cy="1009650"/>
        </a:xfrm>
        <a:prstGeom prst="rect">
          <a:avLst/>
        </a:prstGeom>
      </xdr:spPr>
    </xdr:pic>
    <xdr:clientData/>
  </xdr:twoCellAnchor>
  <xdr:twoCellAnchor editAs="oneCell">
    <xdr:from>
      <xdr:col>8</xdr:col>
      <xdr:colOff>400050</xdr:colOff>
      <xdr:row>208</xdr:row>
      <xdr:rowOff>142875</xdr:rowOff>
    </xdr:from>
    <xdr:to>
      <xdr:col>9</xdr:col>
      <xdr:colOff>727586</xdr:colOff>
      <xdr:row>213</xdr:row>
      <xdr:rowOff>148434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23E7FED-D088-40A0-94BA-E807A7394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5075" y="39652575"/>
          <a:ext cx="1386716" cy="948534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666750</xdr:colOff>
      <xdr:row>205</xdr:row>
      <xdr:rowOff>38100</xdr:rowOff>
    </xdr:from>
    <xdr:to>
      <xdr:col>8</xdr:col>
      <xdr:colOff>986789</xdr:colOff>
      <xdr:row>207</xdr:row>
      <xdr:rowOff>42734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080BB8C-6300-45BF-A8F6-4A66E48F4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38976300"/>
          <a:ext cx="1038224" cy="389444"/>
        </a:xfrm>
        <a:prstGeom prst="rect">
          <a:avLst/>
        </a:prstGeom>
      </xdr:spPr>
    </xdr:pic>
    <xdr:clientData/>
  </xdr:twoCellAnchor>
  <xdr:twoCellAnchor editAs="oneCell">
    <xdr:from>
      <xdr:col>12</xdr:col>
      <xdr:colOff>68580</xdr:colOff>
      <xdr:row>35</xdr:row>
      <xdr:rowOff>160020</xdr:rowOff>
    </xdr:from>
    <xdr:to>
      <xdr:col>15</xdr:col>
      <xdr:colOff>73284</xdr:colOff>
      <xdr:row>40</xdr:row>
      <xdr:rowOff>149353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7235D9-91B3-4163-A0E3-D2AE6F463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80" y="6941820"/>
          <a:ext cx="2492634" cy="934213"/>
        </a:xfrm>
        <a:prstGeom prst="rect">
          <a:avLst/>
        </a:prstGeom>
      </xdr:spPr>
    </xdr:pic>
    <xdr:clientData/>
  </xdr:twoCellAnchor>
  <xdr:twoCellAnchor editAs="oneCell">
    <xdr:from>
      <xdr:col>11</xdr:col>
      <xdr:colOff>26980</xdr:colOff>
      <xdr:row>25</xdr:row>
      <xdr:rowOff>42161</xdr:rowOff>
    </xdr:from>
    <xdr:to>
      <xdr:col>12</xdr:col>
      <xdr:colOff>1904</xdr:colOff>
      <xdr:row>31</xdr:row>
      <xdr:rowOff>41910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B30F20A-A5B6-4A7D-8D32-129F2ABB9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0900" y="4896101"/>
          <a:ext cx="790264" cy="1142749"/>
        </a:xfrm>
        <a:prstGeom prst="rect">
          <a:avLst/>
        </a:prstGeom>
      </xdr:spPr>
    </xdr:pic>
    <xdr:clientData/>
  </xdr:twoCellAnchor>
  <xdr:twoCellAnchor editAs="oneCell">
    <xdr:from>
      <xdr:col>10</xdr:col>
      <xdr:colOff>1434984</xdr:colOff>
      <xdr:row>4</xdr:row>
      <xdr:rowOff>78105</xdr:rowOff>
    </xdr:from>
    <xdr:to>
      <xdr:col>13</xdr:col>
      <xdr:colOff>293369</xdr:colOff>
      <xdr:row>12</xdr:row>
      <xdr:rowOff>159995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17566F21-B5DE-E473-BEBF-D8805F3467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30" t="40231" r="25123" b="7052"/>
        <a:stretch/>
      </xdr:blipFill>
      <xdr:spPr>
        <a:xfrm>
          <a:off x="9687444" y="916305"/>
          <a:ext cx="1954010" cy="1611605"/>
        </a:xfrm>
        <a:prstGeom prst="rect">
          <a:avLst/>
        </a:prstGeom>
      </xdr:spPr>
    </xdr:pic>
    <xdr:clientData/>
  </xdr:twoCellAnchor>
  <xdr:twoCellAnchor editAs="oneCell">
    <xdr:from>
      <xdr:col>14</xdr:col>
      <xdr:colOff>539476</xdr:colOff>
      <xdr:row>3</xdr:row>
      <xdr:rowOff>106680</xdr:rowOff>
    </xdr:from>
    <xdr:to>
      <xdr:col>17</xdr:col>
      <xdr:colOff>746759</xdr:colOff>
      <xdr:row>13</xdr:row>
      <xdr:rowOff>13677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61D0F23-16D5-E8A0-BEF2-362829E664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70" t="40622" r="17002" b="3713"/>
        <a:stretch/>
      </xdr:blipFill>
      <xdr:spPr>
        <a:xfrm>
          <a:off x="12817201" y="754380"/>
          <a:ext cx="2626633" cy="1811997"/>
        </a:xfrm>
        <a:prstGeom prst="rect">
          <a:avLst/>
        </a:prstGeom>
      </xdr:spPr>
    </xdr:pic>
    <xdr:clientData/>
  </xdr:twoCellAnchor>
  <xdr:twoCellAnchor editAs="oneCell">
    <xdr:from>
      <xdr:col>16</xdr:col>
      <xdr:colOff>737241</xdr:colOff>
      <xdr:row>25</xdr:row>
      <xdr:rowOff>9524</xdr:rowOff>
    </xdr:from>
    <xdr:to>
      <xdr:col>17</xdr:col>
      <xdr:colOff>752487</xdr:colOff>
      <xdr:row>31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ECAB589-F83C-C998-4204-019D1342C0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02" t="23374" r="31966" b="7480"/>
        <a:stretch/>
      </xdr:blipFill>
      <xdr:spPr>
        <a:xfrm rot="16200000">
          <a:off x="14494201" y="5045389"/>
          <a:ext cx="1133476" cy="777246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15246</xdr:colOff>
      <xdr:row>25</xdr:row>
      <xdr:rowOff>9524</xdr:rowOff>
    </xdr:from>
    <xdr:to>
      <xdr:col>16</xdr:col>
      <xdr:colOff>742950</xdr:colOff>
      <xdr:row>30</xdr:row>
      <xdr:rowOff>178190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C05E4CBB-AA4E-A58F-FEE8-088E9C7CA1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02" t="20126" r="27223" b="10082"/>
        <a:stretch/>
      </xdr:blipFill>
      <xdr:spPr>
        <a:xfrm rot="16200000">
          <a:off x="13753590" y="5064005"/>
          <a:ext cx="1121166" cy="727704"/>
        </a:xfrm>
        <a:prstGeom prst="rect">
          <a:avLst/>
        </a:prstGeom>
      </xdr:spPr>
    </xdr:pic>
    <xdr:clientData/>
  </xdr:twoCellAnchor>
  <xdr:twoCellAnchor editAs="oneCell">
    <xdr:from>
      <xdr:col>15</xdr:col>
      <xdr:colOff>821055</xdr:colOff>
      <xdr:row>31</xdr:row>
      <xdr:rowOff>194310</xdr:rowOff>
    </xdr:from>
    <xdr:to>
      <xdr:col>18</xdr:col>
      <xdr:colOff>133350</xdr:colOff>
      <xdr:row>33</xdr:row>
      <xdr:rowOff>186690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92B9976F-AD93-7609-B303-B165A3AA19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000" t="9684" r="2979" b="10203"/>
        <a:stretch/>
      </xdr:blipFill>
      <xdr:spPr>
        <a:xfrm>
          <a:off x="10986135" y="6191250"/>
          <a:ext cx="1670685" cy="381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1007746</xdr:colOff>
      <xdr:row>32</xdr:row>
      <xdr:rowOff>22763</xdr:rowOff>
    </xdr:from>
    <xdr:to>
      <xdr:col>11</xdr:col>
      <xdr:colOff>826770</xdr:colOff>
      <xdr:row>34</xdr:row>
      <xdr:rowOff>6508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667C6EE4-8F6A-48AC-A4F8-D0C5B69747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16" t="73418" r="34183" b="8172"/>
        <a:stretch/>
      </xdr:blipFill>
      <xdr:spPr>
        <a:xfrm>
          <a:off x="9780271" y="6223538"/>
          <a:ext cx="838199" cy="383795"/>
        </a:xfrm>
        <a:prstGeom prst="rect">
          <a:avLst/>
        </a:prstGeom>
      </xdr:spPr>
    </xdr:pic>
    <xdr:clientData/>
  </xdr:twoCellAnchor>
  <xdr:twoCellAnchor>
    <xdr:from>
      <xdr:col>11</xdr:col>
      <xdr:colOff>38100</xdr:colOff>
      <xdr:row>0</xdr:row>
      <xdr:rowOff>38100</xdr:rowOff>
    </xdr:from>
    <xdr:to>
      <xdr:col>13</xdr:col>
      <xdr:colOff>693420</xdr:colOff>
      <xdr:row>1</xdr:row>
      <xdr:rowOff>156210</xdr:rowOff>
    </xdr:to>
    <xdr:sp macro="" textlink="">
      <xdr:nvSpPr>
        <xdr:cNvPr id="3" name="Rectángulo: esquinas redondeadas 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4EA62F2-F856-4E25-B133-20D544F4AB70}"/>
            </a:ext>
          </a:extLst>
        </xdr:cNvPr>
        <xdr:cNvSpPr/>
      </xdr:nvSpPr>
      <xdr:spPr>
        <a:xfrm>
          <a:off x="8542020" y="38100"/>
          <a:ext cx="2316480" cy="38481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228600</xdr:colOff>
      <xdr:row>209</xdr:row>
      <xdr:rowOff>38100</xdr:rowOff>
    </xdr:from>
    <xdr:to>
      <xdr:col>9</xdr:col>
      <xdr:colOff>45720</xdr:colOff>
      <xdr:row>214</xdr:row>
      <xdr:rowOff>33704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7F67B01-51DE-4BBC-BD01-539CB6D1D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1625" y="39738300"/>
          <a:ext cx="1743075" cy="938579"/>
        </a:xfrm>
        <a:prstGeom prst="rect">
          <a:avLst/>
        </a:prstGeom>
      </xdr:spPr>
    </xdr:pic>
    <xdr:clientData/>
  </xdr:twoCellAnchor>
  <xdr:twoCellAnchor editAs="oneCell">
    <xdr:from>
      <xdr:col>7</xdr:col>
      <xdr:colOff>609600</xdr:colOff>
      <xdr:row>206</xdr:row>
      <xdr:rowOff>28575</xdr:rowOff>
    </xdr:from>
    <xdr:to>
      <xdr:col>8</xdr:col>
      <xdr:colOff>765809</xdr:colOff>
      <xdr:row>208</xdr:row>
      <xdr:rowOff>37019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5B708FE-A6AE-4240-8850-B152B59E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625" y="39157275"/>
          <a:ext cx="1038224" cy="389444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</xdr:colOff>
      <xdr:row>1</xdr:row>
      <xdr:rowOff>26903</xdr:rowOff>
    </xdr:from>
    <xdr:to>
      <xdr:col>15</xdr:col>
      <xdr:colOff>720090</xdr:colOff>
      <xdr:row>12</xdr:row>
      <xdr:rowOff>186689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D04C946-BCC3-17A1-67E8-2E355657C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68" t="45056" r="16458" b="5763"/>
        <a:stretch/>
      </xdr:blipFill>
      <xdr:spPr>
        <a:xfrm>
          <a:off x="8503920" y="293603"/>
          <a:ext cx="3758565" cy="2243856"/>
        </a:xfrm>
        <a:prstGeom prst="rect">
          <a:avLst/>
        </a:prstGeom>
      </xdr:spPr>
    </xdr:pic>
    <xdr:clientData/>
  </xdr:twoCellAnchor>
  <xdr:twoCellAnchor editAs="oneCell">
    <xdr:from>
      <xdr:col>10</xdr:col>
      <xdr:colOff>480060</xdr:colOff>
      <xdr:row>160</xdr:row>
      <xdr:rowOff>91440</xdr:rowOff>
    </xdr:from>
    <xdr:to>
      <xdr:col>13</xdr:col>
      <xdr:colOff>492384</xdr:colOff>
      <xdr:row>165</xdr:row>
      <xdr:rowOff>80773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ED5CFB6-8979-4AEE-909A-81A66B345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1980" y="31714440"/>
          <a:ext cx="2496444" cy="941833"/>
        </a:xfrm>
        <a:prstGeom prst="rect">
          <a:avLst/>
        </a:prstGeom>
      </xdr:spPr>
    </xdr:pic>
    <xdr:clientData/>
  </xdr:twoCellAnchor>
  <xdr:twoCellAnchor>
    <xdr:from>
      <xdr:col>11</xdr:col>
      <xdr:colOff>41910</xdr:colOff>
      <xdr:row>0</xdr:row>
      <xdr:rowOff>64770</xdr:rowOff>
    </xdr:from>
    <xdr:to>
      <xdr:col>13</xdr:col>
      <xdr:colOff>725805</xdr:colOff>
      <xdr:row>1</xdr:row>
      <xdr:rowOff>179070</xdr:rowOff>
    </xdr:to>
    <xdr:sp macro="" textlink="">
      <xdr:nvSpPr>
        <xdr:cNvPr id="2" name="Rectángulo: esquinas redondeadas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A6DF1BB-1307-4716-AA64-002D9FEDEE14}"/>
            </a:ext>
          </a:extLst>
        </xdr:cNvPr>
        <xdr:cNvSpPr/>
      </xdr:nvSpPr>
      <xdr:spPr>
        <a:xfrm>
          <a:off x="8538210" y="64770"/>
          <a:ext cx="2207895" cy="38100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s://retec2000.com/galerias/ecolux-melamina-alta-presion" TargetMode="External"/><Relationship Id="rId1" Type="http://schemas.openxmlformats.org/officeDocument/2006/relationships/hyperlink" Target="https://retec2000.com/galerias/ecolux-melamina-alta-presion/melaminas-fins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F4E7C-4D67-41CC-93EA-E11E946A11EC}">
  <dimension ref="A1:D35"/>
  <sheetViews>
    <sheetView tabSelected="1" zoomScale="90" zoomScaleNormal="90" workbookViewId="0">
      <selection activeCell="A2" sqref="A2"/>
    </sheetView>
  </sheetViews>
  <sheetFormatPr baseColWidth="10" defaultRowHeight="15" x14ac:dyDescent="0.25"/>
  <cols>
    <col min="1" max="1" width="32.5703125" customWidth="1"/>
    <col min="2" max="2" width="34.140625" customWidth="1"/>
    <col min="3" max="3" width="32.42578125" customWidth="1"/>
    <col min="4" max="4" width="3.140625" customWidth="1"/>
  </cols>
  <sheetData>
    <row r="1" spans="1:4" x14ac:dyDescent="0.25">
      <c r="A1" s="251" t="s">
        <v>625</v>
      </c>
      <c r="B1" s="251"/>
      <c r="C1" s="251"/>
    </row>
    <row r="3" spans="1:4" x14ac:dyDescent="0.25">
      <c r="A3" s="43" t="s">
        <v>301</v>
      </c>
      <c r="B3" s="44"/>
      <c r="C3" s="45"/>
      <c r="D3" s="45"/>
    </row>
    <row r="4" spans="1:4" x14ac:dyDescent="0.25">
      <c r="A4" s="46" t="s">
        <v>302</v>
      </c>
      <c r="B4" s="45"/>
      <c r="C4" s="45"/>
      <c r="D4" s="45"/>
    </row>
    <row r="6" spans="1:4" x14ac:dyDescent="0.25">
      <c r="A6" s="42" t="s">
        <v>303</v>
      </c>
      <c r="B6" s="42"/>
      <c r="C6" s="42"/>
    </row>
    <row r="8" spans="1:4" x14ac:dyDescent="0.25">
      <c r="A8" s="43" t="s">
        <v>300</v>
      </c>
      <c r="B8" s="43"/>
      <c r="C8" s="43"/>
      <c r="D8" s="45"/>
    </row>
    <row r="9" spans="1:4" x14ac:dyDescent="0.25">
      <c r="A9" s="43" t="s">
        <v>618</v>
      </c>
      <c r="B9" s="43"/>
      <c r="C9" s="43"/>
      <c r="D9" s="45"/>
    </row>
    <row r="10" spans="1:4" x14ac:dyDescent="0.25">
      <c r="A10" s="43" t="s">
        <v>619</v>
      </c>
      <c r="B10" s="45"/>
      <c r="C10" s="45"/>
      <c r="D10" s="45"/>
    </row>
    <row r="14" spans="1:4" ht="15.75" thickBot="1" x14ac:dyDescent="0.3"/>
    <row r="15" spans="1:4" x14ac:dyDescent="0.25">
      <c r="A15" s="245" t="s">
        <v>286</v>
      </c>
      <c r="B15" s="246"/>
      <c r="C15" s="247"/>
    </row>
    <row r="16" spans="1:4" x14ac:dyDescent="0.25">
      <c r="A16" s="248"/>
      <c r="B16" s="249"/>
      <c r="C16" s="250"/>
    </row>
    <row r="17" spans="1:3" x14ac:dyDescent="0.25">
      <c r="A17" s="248"/>
      <c r="B17" s="249"/>
      <c r="C17" s="250"/>
    </row>
    <row r="18" spans="1:3" ht="24" thickBot="1" x14ac:dyDescent="0.3">
      <c r="A18" s="47"/>
      <c r="B18" s="48"/>
      <c r="C18" s="49" t="s">
        <v>306</v>
      </c>
    </row>
    <row r="19" spans="1:3" ht="19.5" thickBot="1" x14ac:dyDescent="0.3">
      <c r="A19" s="50" t="s">
        <v>287</v>
      </c>
      <c r="B19" s="40" t="s">
        <v>288</v>
      </c>
      <c r="C19" s="59"/>
    </row>
    <row r="20" spans="1:3" ht="19.5" thickBot="1" x14ac:dyDescent="0.3">
      <c r="A20" s="50" t="s">
        <v>287</v>
      </c>
      <c r="B20" s="41" t="s">
        <v>289</v>
      </c>
      <c r="C20" s="58"/>
    </row>
    <row r="21" spans="1:3" ht="19.5" thickBot="1" x14ac:dyDescent="0.3">
      <c r="A21" s="50" t="s">
        <v>287</v>
      </c>
      <c r="B21" s="41" t="s">
        <v>617</v>
      </c>
      <c r="C21" s="58"/>
    </row>
    <row r="22" spans="1:3" ht="19.5" thickBot="1" x14ac:dyDescent="0.3">
      <c r="A22" s="50" t="s">
        <v>290</v>
      </c>
      <c r="B22" s="41" t="s">
        <v>623</v>
      </c>
      <c r="C22" s="58"/>
    </row>
    <row r="23" spans="1:3" ht="19.5" thickBot="1" x14ac:dyDescent="0.3">
      <c r="A23" s="50" t="s">
        <v>287</v>
      </c>
      <c r="B23" s="41" t="s">
        <v>291</v>
      </c>
      <c r="C23" s="58"/>
    </row>
    <row r="24" spans="1:3" ht="19.5" thickBot="1" x14ac:dyDescent="0.3">
      <c r="A24" s="50" t="s">
        <v>287</v>
      </c>
      <c r="B24" s="41" t="s">
        <v>292</v>
      </c>
      <c r="C24" s="58"/>
    </row>
    <row r="25" spans="1:3" ht="19.5" thickBot="1" x14ac:dyDescent="0.3">
      <c r="A25" s="50" t="s">
        <v>293</v>
      </c>
      <c r="B25" s="41" t="s">
        <v>257</v>
      </c>
      <c r="C25" s="58"/>
    </row>
    <row r="26" spans="1:3" ht="19.5" thickBot="1" x14ac:dyDescent="0.3">
      <c r="A26" s="50" t="s">
        <v>294</v>
      </c>
      <c r="B26" s="41" t="s">
        <v>259</v>
      </c>
      <c r="C26" s="58"/>
    </row>
    <row r="27" spans="1:3" ht="19.5" thickBot="1" x14ac:dyDescent="0.3">
      <c r="A27" s="50" t="s">
        <v>295</v>
      </c>
      <c r="B27" s="41" t="s">
        <v>296</v>
      </c>
      <c r="C27" s="58"/>
    </row>
    <row r="28" spans="1:3" ht="19.5" thickBot="1" x14ac:dyDescent="0.3">
      <c r="A28" s="50" t="s">
        <v>297</v>
      </c>
      <c r="B28" s="41" t="s">
        <v>298</v>
      </c>
      <c r="C28" s="58"/>
    </row>
    <row r="29" spans="1:3" ht="19.5" thickBot="1" x14ac:dyDescent="0.3">
      <c r="A29" s="50" t="s">
        <v>290</v>
      </c>
      <c r="B29" s="41" t="s">
        <v>269</v>
      </c>
      <c r="C29" s="58"/>
    </row>
    <row r="30" spans="1:3" ht="19.5" thickBot="1" x14ac:dyDescent="0.3">
      <c r="A30" s="50" t="s">
        <v>290</v>
      </c>
      <c r="B30" s="41" t="s">
        <v>299</v>
      </c>
      <c r="C30" s="58"/>
    </row>
    <row r="31" spans="1:3" ht="19.5" thickBot="1" x14ac:dyDescent="0.3">
      <c r="A31" s="50" t="s">
        <v>290</v>
      </c>
      <c r="B31" s="41" t="s">
        <v>616</v>
      </c>
      <c r="C31" s="58"/>
    </row>
    <row r="32" spans="1:3" x14ac:dyDescent="0.25">
      <c r="A32" s="51"/>
      <c r="C32" s="52"/>
    </row>
    <row r="33" spans="1:3" x14ac:dyDescent="0.25">
      <c r="A33" s="51"/>
      <c r="C33" s="52"/>
    </row>
    <row r="34" spans="1:3" x14ac:dyDescent="0.25">
      <c r="A34" s="53" t="s">
        <v>304</v>
      </c>
      <c r="B34" s="24"/>
      <c r="C34" s="54"/>
    </row>
    <row r="35" spans="1:3" ht="15.75" thickBot="1" x14ac:dyDescent="0.3">
      <c r="A35" s="55" t="s">
        <v>305</v>
      </c>
      <c r="B35" s="56"/>
      <c r="C35" s="57"/>
    </row>
  </sheetData>
  <sheetProtection formatCells="0" formatColumns="0" formatRows="0" insertColumns="0" insertRows="0" insertHyperlinks="0" deleteColumns="0" deleteRows="0" sort="0" autoFilter="0" pivotTables="0"/>
  <mergeCells count="2">
    <mergeCell ref="A15:C17"/>
    <mergeCell ref="A1:C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6322B-9692-44C4-9C17-58EAD14BE370}">
  <dimension ref="A1:S255"/>
  <sheetViews>
    <sheetView showZeros="0" zoomScaleNormal="100" workbookViewId="0">
      <selection activeCell="D3" sqref="D3"/>
    </sheetView>
  </sheetViews>
  <sheetFormatPr baseColWidth="10" defaultRowHeight="15" x14ac:dyDescent="0.25"/>
  <cols>
    <col min="1" max="1" width="37" customWidth="1"/>
    <col min="2" max="2" width="15" style="2" hidden="1" customWidth="1"/>
    <col min="3" max="3" width="18" hidden="1" customWidth="1"/>
    <col min="4" max="5" width="10.140625" style="1" bestFit="1" customWidth="1"/>
    <col min="6" max="6" width="12.85546875" style="1" customWidth="1"/>
    <col min="7" max="7" width="12.7109375" style="1" customWidth="1"/>
    <col min="8" max="8" width="13.7109375" style="1" customWidth="1"/>
    <col min="9" max="9" width="15" style="2" customWidth="1"/>
    <col min="10" max="10" width="21" style="10" customWidth="1"/>
    <col min="11" max="11" width="14.42578125" style="10" customWidth="1"/>
  </cols>
  <sheetData>
    <row r="1" spans="1:19" ht="21" x14ac:dyDescent="0.25">
      <c r="A1" s="261" t="s">
        <v>259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</row>
    <row r="2" spans="1:19" s="2" customFormat="1" x14ac:dyDescent="0.25">
      <c r="D2" s="7" t="s">
        <v>99</v>
      </c>
      <c r="E2" s="8" t="s">
        <v>100</v>
      </c>
      <c r="F2" s="8" t="s">
        <v>225</v>
      </c>
      <c r="G2" s="8" t="s">
        <v>162</v>
      </c>
      <c r="H2" s="8" t="s">
        <v>163</v>
      </c>
      <c r="I2" s="9" t="s">
        <v>164</v>
      </c>
      <c r="J2" s="209" t="s">
        <v>226</v>
      </c>
      <c r="K2" s="209" t="s">
        <v>161</v>
      </c>
    </row>
    <row r="3" spans="1:19" x14ac:dyDescent="0.25">
      <c r="A3" t="s">
        <v>0</v>
      </c>
      <c r="B3" s="21">
        <v>9.1812592569600007</v>
      </c>
      <c r="C3" s="191">
        <v>21.805490735279999</v>
      </c>
      <c r="D3" s="4"/>
      <c r="E3" s="4"/>
      <c r="F3" s="4"/>
      <c r="G3" s="4"/>
      <c r="H3" s="4"/>
      <c r="I3" s="4"/>
      <c r="J3" s="10">
        <f>IFERROR((ROUND((B3*D3)+((B3*E3)*1.15),2)),"REVISAR")</f>
        <v>0</v>
      </c>
      <c r="K3" s="10">
        <f>IFERROR((ROUND((F3*C3)+(G3*C3*1.1)+(H3*C3*1.15)+(I3*C3*1.15*1.1),2)),"REVISAR")</f>
        <v>0</v>
      </c>
      <c r="M3" s="28"/>
      <c r="R3" s="28"/>
      <c r="S3" s="28"/>
    </row>
    <row r="4" spans="1:19" x14ac:dyDescent="0.25">
      <c r="A4" t="s">
        <v>1</v>
      </c>
      <c r="B4" s="21">
        <v>10.328916664080001</v>
      </c>
      <c r="C4" s="191">
        <v>22.953148142400003</v>
      </c>
      <c r="D4" s="4"/>
      <c r="E4" s="4">
        <v>0</v>
      </c>
      <c r="F4" s="4"/>
      <c r="G4" s="4"/>
      <c r="H4" s="4">
        <v>0</v>
      </c>
      <c r="I4" s="4"/>
      <c r="J4" s="10">
        <f t="shared" ref="J4:J67" si="0">IFERROR((ROUND((B4*D4)+((B4*E4)*1.15),2)),"REVISAR")</f>
        <v>0</v>
      </c>
      <c r="K4" s="10">
        <f>IFERROR((ROUND((F4*C4)+(G4*C4*1.1)+(H4*C4*1.15)+(I4*C4*1.15*1.1),2)),"REVISAR")</f>
        <v>0</v>
      </c>
      <c r="M4" s="28"/>
      <c r="R4" s="28"/>
      <c r="S4" s="28"/>
    </row>
    <row r="5" spans="1:19" x14ac:dyDescent="0.25">
      <c r="A5" t="s">
        <v>2</v>
      </c>
      <c r="B5" s="21">
        <v>10.328916664080001</v>
      </c>
      <c r="C5" s="191">
        <v>24.10080554952</v>
      </c>
      <c r="D5" s="4"/>
      <c r="E5" s="4"/>
      <c r="F5" s="4"/>
      <c r="G5" s="4"/>
      <c r="H5" s="4"/>
      <c r="I5" s="4"/>
      <c r="J5" s="10">
        <f t="shared" si="0"/>
        <v>0</v>
      </c>
      <c r="K5" s="10">
        <f t="shared" ref="K5:K67" si="1">IFERROR((ROUND((F5*C5)+(G5*C5*1.1)+(H5*C5*1.15)+(I5*C5*1.15*1.1),2)),"REVISAR")</f>
        <v>0</v>
      </c>
      <c r="M5" s="28"/>
      <c r="R5" s="28"/>
      <c r="S5" s="28"/>
    </row>
    <row r="6" spans="1:19" x14ac:dyDescent="0.25">
      <c r="A6" t="s">
        <v>3</v>
      </c>
      <c r="B6" s="21">
        <v>11.476574071200002</v>
      </c>
      <c r="C6" s="191">
        <v>26.396120363760001</v>
      </c>
      <c r="D6" s="4"/>
      <c r="E6" s="4"/>
      <c r="F6" s="4"/>
      <c r="G6" s="4"/>
      <c r="H6" s="4"/>
      <c r="I6" s="4"/>
      <c r="J6" s="10">
        <f t="shared" si="0"/>
        <v>0</v>
      </c>
      <c r="K6" s="10">
        <f t="shared" si="1"/>
        <v>0</v>
      </c>
      <c r="M6" s="28"/>
      <c r="R6" s="28"/>
      <c r="S6" s="28"/>
    </row>
    <row r="7" spans="1:19" x14ac:dyDescent="0.25">
      <c r="A7" t="s">
        <v>4</v>
      </c>
      <c r="B7" s="21">
        <v>11.476574071200002</v>
      </c>
      <c r="C7" s="191">
        <v>28.691435177999999</v>
      </c>
      <c r="D7" s="4"/>
      <c r="E7" s="4"/>
      <c r="F7" s="4"/>
      <c r="G7" s="4"/>
      <c r="H7" s="4"/>
      <c r="I7" s="4"/>
      <c r="J7" s="10">
        <f t="shared" si="0"/>
        <v>0</v>
      </c>
      <c r="K7" s="10">
        <f t="shared" si="1"/>
        <v>0</v>
      </c>
      <c r="M7" s="28"/>
      <c r="R7" s="28"/>
      <c r="S7" s="28"/>
    </row>
    <row r="8" spans="1:19" x14ac:dyDescent="0.25">
      <c r="A8" t="s">
        <v>5</v>
      </c>
      <c r="B8" s="21">
        <v>13.771888885439997</v>
      </c>
      <c r="C8" s="191">
        <v>32.134407399359993</v>
      </c>
      <c r="D8" s="4"/>
      <c r="E8" s="4"/>
      <c r="F8" s="4"/>
      <c r="G8" s="4"/>
      <c r="H8" s="4"/>
      <c r="I8" s="4"/>
      <c r="J8" s="10">
        <f t="shared" si="0"/>
        <v>0</v>
      </c>
      <c r="K8" s="10">
        <f t="shared" si="1"/>
        <v>0</v>
      </c>
      <c r="M8" s="28"/>
      <c r="R8" s="28"/>
      <c r="S8" s="28"/>
    </row>
    <row r="9" spans="1:19" x14ac:dyDescent="0.25">
      <c r="A9" t="s">
        <v>102</v>
      </c>
      <c r="B9" s="21">
        <v>14.919546292559998</v>
      </c>
      <c r="C9" s="191">
        <v>36.725037027840003</v>
      </c>
      <c r="D9" s="4"/>
      <c r="E9" s="4"/>
      <c r="F9" s="4"/>
      <c r="G9" s="4"/>
      <c r="H9" s="4"/>
      <c r="I9" s="4"/>
      <c r="J9" s="10">
        <f t="shared" si="0"/>
        <v>0</v>
      </c>
      <c r="K9" s="10">
        <f t="shared" si="1"/>
        <v>0</v>
      </c>
      <c r="M9" s="28"/>
      <c r="R9" s="28"/>
      <c r="S9" s="28"/>
    </row>
    <row r="10" spans="1:19" x14ac:dyDescent="0.25">
      <c r="A10" t="s">
        <v>103</v>
      </c>
      <c r="B10" s="21">
        <v>16.067203699679997</v>
      </c>
      <c r="C10" s="191">
        <v>39.020351842079997</v>
      </c>
      <c r="D10" s="4"/>
      <c r="E10" s="4"/>
      <c r="F10" s="4"/>
      <c r="G10" s="4"/>
      <c r="H10" s="4"/>
      <c r="I10" s="4"/>
      <c r="J10" s="10">
        <f t="shared" si="0"/>
        <v>0</v>
      </c>
      <c r="K10" s="10">
        <f t="shared" si="1"/>
        <v>0</v>
      </c>
      <c r="M10" s="28"/>
      <c r="R10" s="28"/>
      <c r="S10" s="28"/>
    </row>
    <row r="11" spans="1:19" x14ac:dyDescent="0.25">
      <c r="A11" t="s">
        <v>6</v>
      </c>
      <c r="B11" s="21">
        <v>17.214861106799997</v>
      </c>
      <c r="C11" s="191">
        <v>43.610981470559999</v>
      </c>
      <c r="D11" s="4"/>
      <c r="E11" s="4"/>
      <c r="F11" s="4"/>
      <c r="G11" s="4"/>
      <c r="H11" s="4"/>
      <c r="I11" s="4"/>
      <c r="J11" s="10">
        <f t="shared" si="0"/>
        <v>0</v>
      </c>
      <c r="K11" s="10">
        <f t="shared" si="1"/>
        <v>0</v>
      </c>
      <c r="M11" s="28"/>
      <c r="R11" s="28"/>
      <c r="S11" s="28"/>
    </row>
    <row r="12" spans="1:19" x14ac:dyDescent="0.25">
      <c r="A12" t="s">
        <v>104</v>
      </c>
      <c r="B12" s="21">
        <v>18.362518513920001</v>
      </c>
      <c r="C12" s="191">
        <v>47.05395369192</v>
      </c>
      <c r="D12" s="4"/>
      <c r="E12" s="4"/>
      <c r="F12" s="4"/>
      <c r="G12" s="4"/>
      <c r="H12" s="4"/>
      <c r="I12" s="4"/>
      <c r="J12" s="10">
        <f t="shared" si="0"/>
        <v>0</v>
      </c>
      <c r="K12" s="10">
        <f t="shared" si="1"/>
        <v>0</v>
      </c>
      <c r="M12" s="28"/>
      <c r="R12" s="28"/>
      <c r="S12" s="28"/>
    </row>
    <row r="13" spans="1:19" s="2" customFormat="1" x14ac:dyDescent="0.25">
      <c r="A13" t="s">
        <v>7</v>
      </c>
      <c r="B13" s="21">
        <v>20.657833328160002</v>
      </c>
      <c r="C13" s="191">
        <v>55.08755554175999</v>
      </c>
      <c r="D13" s="4"/>
      <c r="E13" s="4"/>
      <c r="F13" s="4"/>
      <c r="G13" s="4"/>
      <c r="H13" s="4"/>
      <c r="I13" s="4"/>
      <c r="J13" s="10">
        <f t="shared" si="0"/>
        <v>0</v>
      </c>
      <c r="K13" s="10">
        <f t="shared" si="1"/>
        <v>0</v>
      </c>
      <c r="M13" s="10"/>
      <c r="R13" s="28"/>
      <c r="S13" s="28"/>
    </row>
    <row r="14" spans="1:19" s="2" customFormat="1" ht="15.75" thickBot="1" x14ac:dyDescent="0.3">
      <c r="A14" t="s">
        <v>8</v>
      </c>
      <c r="B14" s="21">
        <v>0</v>
      </c>
      <c r="C14" s="159">
        <v>0</v>
      </c>
      <c r="D14" s="7" t="s">
        <v>99</v>
      </c>
      <c r="E14" s="8" t="s">
        <v>100</v>
      </c>
      <c r="F14" s="8" t="s">
        <v>225</v>
      </c>
      <c r="G14" s="8" t="s">
        <v>162</v>
      </c>
      <c r="H14" s="8" t="s">
        <v>163</v>
      </c>
      <c r="I14" s="9" t="s">
        <v>164</v>
      </c>
      <c r="J14" s="10"/>
      <c r="K14" s="10"/>
      <c r="L14" s="75" t="s">
        <v>546</v>
      </c>
      <c r="R14" s="28"/>
      <c r="S14" s="28"/>
    </row>
    <row r="15" spans="1:19" s="2" customFormat="1" x14ac:dyDescent="0.25">
      <c r="A15" t="s">
        <v>9</v>
      </c>
      <c r="B15" s="21">
        <v>10.328916664080001</v>
      </c>
      <c r="C15" s="191">
        <v>22.953148142400003</v>
      </c>
      <c r="D15" s="4"/>
      <c r="E15" s="4"/>
      <c r="F15" s="4"/>
      <c r="G15" s="4">
        <v>0</v>
      </c>
      <c r="H15" s="4"/>
      <c r="I15" s="4"/>
      <c r="J15" s="10">
        <f t="shared" si="0"/>
        <v>0</v>
      </c>
      <c r="K15" s="10">
        <f t="shared" si="1"/>
        <v>0</v>
      </c>
      <c r="L15" s="60"/>
      <c r="M15" s="61"/>
      <c r="N15" s="61" t="s">
        <v>307</v>
      </c>
      <c r="O15" s="61"/>
      <c r="P15" s="62"/>
      <c r="R15" s="28"/>
      <c r="S15" s="28"/>
    </row>
    <row r="16" spans="1:19" s="2" customFormat="1" x14ac:dyDescent="0.25">
      <c r="A16" t="s">
        <v>10</v>
      </c>
      <c r="B16" s="21">
        <v>11.476574071200002</v>
      </c>
      <c r="C16" s="191">
        <v>24.10080554952</v>
      </c>
      <c r="D16" s="4"/>
      <c r="E16" s="4"/>
      <c r="F16" s="4"/>
      <c r="G16" s="4"/>
      <c r="H16" s="4">
        <v>0</v>
      </c>
      <c r="I16" s="4"/>
      <c r="J16" s="10">
        <f t="shared" si="0"/>
        <v>0</v>
      </c>
      <c r="K16" s="10">
        <f t="shared" si="1"/>
        <v>0</v>
      </c>
      <c r="L16" s="63"/>
      <c r="M16" s="68"/>
      <c r="N16" s="69" t="s">
        <v>308</v>
      </c>
      <c r="O16" s="68"/>
      <c r="P16" s="64"/>
      <c r="R16" s="28"/>
      <c r="S16" s="28"/>
    </row>
    <row r="17" spans="1:19" s="2" customFormat="1" x14ac:dyDescent="0.25">
      <c r="A17" t="s">
        <v>11</v>
      </c>
      <c r="B17" s="21">
        <v>11.476574071200002</v>
      </c>
      <c r="C17" s="191">
        <v>26.396120363760001</v>
      </c>
      <c r="D17" s="4"/>
      <c r="E17" s="4"/>
      <c r="F17" s="4"/>
      <c r="G17" s="4"/>
      <c r="H17" s="4"/>
      <c r="I17" s="4"/>
      <c r="J17" s="10">
        <f t="shared" si="0"/>
        <v>0</v>
      </c>
      <c r="K17" s="10">
        <f t="shared" si="1"/>
        <v>0</v>
      </c>
      <c r="L17" s="63"/>
      <c r="M17" s="68"/>
      <c r="N17" s="68" t="s">
        <v>309</v>
      </c>
      <c r="O17" s="68"/>
      <c r="P17" s="64"/>
      <c r="R17" s="28"/>
      <c r="S17" s="28"/>
    </row>
    <row r="18" spans="1:19" s="2" customFormat="1" x14ac:dyDescent="0.25">
      <c r="A18" t="s">
        <v>12</v>
      </c>
      <c r="B18" s="21">
        <v>12.62423147832</v>
      </c>
      <c r="C18" s="191">
        <v>27.543777770879995</v>
      </c>
      <c r="D18" s="4"/>
      <c r="E18" s="4"/>
      <c r="F18" s="4"/>
      <c r="G18" s="4"/>
      <c r="H18" s="4"/>
      <c r="I18" s="4"/>
      <c r="J18" s="10">
        <f t="shared" si="0"/>
        <v>0</v>
      </c>
      <c r="K18" s="10">
        <f t="shared" si="1"/>
        <v>0</v>
      </c>
      <c r="L18" s="63"/>
      <c r="M18" s="68"/>
      <c r="N18" s="68" t="s">
        <v>312</v>
      </c>
      <c r="O18" s="68"/>
      <c r="P18" s="64"/>
      <c r="R18" s="28"/>
      <c r="S18" s="28"/>
    </row>
    <row r="19" spans="1:19" s="2" customFormat="1" x14ac:dyDescent="0.25">
      <c r="A19" t="s">
        <v>13</v>
      </c>
      <c r="B19" s="21">
        <v>13.771888885439997</v>
      </c>
      <c r="C19" s="191">
        <v>29.839092585119996</v>
      </c>
      <c r="D19" s="4"/>
      <c r="E19" s="4"/>
      <c r="F19" s="4"/>
      <c r="G19" s="4"/>
      <c r="H19" s="4"/>
      <c r="I19" s="4"/>
      <c r="J19" s="10">
        <f t="shared" si="0"/>
        <v>0</v>
      </c>
      <c r="K19" s="10">
        <f t="shared" si="1"/>
        <v>0</v>
      </c>
      <c r="L19" s="72"/>
      <c r="M19" s="73"/>
      <c r="N19" s="73"/>
      <c r="O19" s="73"/>
      <c r="P19" s="74"/>
      <c r="R19" s="28"/>
      <c r="S19" s="28"/>
    </row>
    <row r="20" spans="1:19" s="2" customFormat="1" x14ac:dyDescent="0.25">
      <c r="A20" t="s">
        <v>14</v>
      </c>
      <c r="B20" s="21">
        <v>14.919546292559998</v>
      </c>
      <c r="C20" s="191">
        <v>33.282064806480001</v>
      </c>
      <c r="D20" s="4"/>
      <c r="E20" s="4"/>
      <c r="F20" s="4"/>
      <c r="G20" s="4"/>
      <c r="H20" s="4"/>
      <c r="I20" s="4"/>
      <c r="J20" s="10">
        <f t="shared" si="0"/>
        <v>0</v>
      </c>
      <c r="K20" s="10">
        <f t="shared" si="1"/>
        <v>0</v>
      </c>
      <c r="L20" s="63"/>
      <c r="M20" s="68"/>
      <c r="N20" s="68" t="s">
        <v>362</v>
      </c>
      <c r="O20" s="68"/>
      <c r="P20" s="64"/>
      <c r="R20" s="28"/>
      <c r="S20" s="28"/>
    </row>
    <row r="21" spans="1:19" s="2" customFormat="1" x14ac:dyDescent="0.25">
      <c r="A21" t="s">
        <v>105</v>
      </c>
      <c r="B21" s="21">
        <v>16.067203699679997</v>
      </c>
      <c r="C21" s="191">
        <v>37.872694434960003</v>
      </c>
      <c r="D21" s="4"/>
      <c r="E21" s="4"/>
      <c r="F21" s="4"/>
      <c r="G21" s="4"/>
      <c r="H21" s="4"/>
      <c r="I21" s="4"/>
      <c r="J21" s="10">
        <f t="shared" si="0"/>
        <v>0</v>
      </c>
      <c r="K21" s="10">
        <f t="shared" si="1"/>
        <v>0</v>
      </c>
      <c r="L21" s="63"/>
      <c r="M21" s="68"/>
      <c r="N21" s="68" t="s">
        <v>310</v>
      </c>
      <c r="O21" s="68"/>
      <c r="P21" s="64"/>
      <c r="R21" s="28"/>
      <c r="S21" s="28"/>
    </row>
    <row r="22" spans="1:19" s="2" customFormat="1" x14ac:dyDescent="0.25">
      <c r="A22" t="s">
        <v>106</v>
      </c>
      <c r="B22" s="21">
        <v>17.214861106799997</v>
      </c>
      <c r="C22" s="191">
        <v>40.168009249199997</v>
      </c>
      <c r="D22" s="4"/>
      <c r="E22" s="4"/>
      <c r="F22" s="4"/>
      <c r="G22" s="4"/>
      <c r="H22" s="4"/>
      <c r="I22" s="4"/>
      <c r="J22" s="10">
        <f t="shared" si="0"/>
        <v>0</v>
      </c>
      <c r="K22" s="10">
        <f t="shared" si="1"/>
        <v>0</v>
      </c>
      <c r="L22" s="91" t="s">
        <v>359</v>
      </c>
      <c r="M22" s="93"/>
      <c r="N22" s="93"/>
      <c r="O22" s="93"/>
      <c r="P22" s="92"/>
      <c r="R22" s="28"/>
      <c r="S22" s="28"/>
    </row>
    <row r="23" spans="1:19" s="2" customFormat="1" x14ac:dyDescent="0.25">
      <c r="A23" t="s">
        <v>15</v>
      </c>
      <c r="B23" s="21">
        <v>18.362518513920001</v>
      </c>
      <c r="C23" s="191">
        <v>44.758638877679999</v>
      </c>
      <c r="D23" s="4"/>
      <c r="E23" s="4"/>
      <c r="F23" s="4"/>
      <c r="G23" s="4"/>
      <c r="H23" s="4"/>
      <c r="I23" s="4"/>
      <c r="J23" s="10">
        <f t="shared" si="0"/>
        <v>0</v>
      </c>
      <c r="K23" s="10">
        <f t="shared" si="1"/>
        <v>0</v>
      </c>
      <c r="L23" s="91" t="s">
        <v>360</v>
      </c>
      <c r="M23" s="93"/>
      <c r="N23" s="93"/>
      <c r="O23" s="93"/>
      <c r="P23" s="92"/>
      <c r="R23" s="28"/>
      <c r="S23" s="28"/>
    </row>
    <row r="24" spans="1:19" s="2" customFormat="1" x14ac:dyDescent="0.25">
      <c r="A24" t="s">
        <v>107</v>
      </c>
      <c r="B24" s="21">
        <v>19.510175921039998</v>
      </c>
      <c r="C24" s="191">
        <v>48.201611099040001</v>
      </c>
      <c r="D24" s="4"/>
      <c r="E24" s="4"/>
      <c r="F24" s="4"/>
      <c r="G24" s="4"/>
      <c r="H24" s="4"/>
      <c r="I24" s="4"/>
      <c r="J24" s="10">
        <f t="shared" si="0"/>
        <v>0</v>
      </c>
      <c r="K24" s="10">
        <f t="shared" si="1"/>
        <v>0</v>
      </c>
      <c r="L24" s="72"/>
      <c r="M24" s="73"/>
      <c r="N24" s="73"/>
      <c r="O24" s="73"/>
      <c r="P24" s="74"/>
      <c r="R24" s="28"/>
      <c r="S24" s="28"/>
    </row>
    <row r="25" spans="1:19" s="2" customFormat="1" ht="15.75" thickBot="1" x14ac:dyDescent="0.3">
      <c r="A25" t="s">
        <v>108</v>
      </c>
      <c r="B25" s="21">
        <v>21.805490735279999</v>
      </c>
      <c r="C25" s="191">
        <v>57.382870355999998</v>
      </c>
      <c r="D25" s="4"/>
      <c r="E25" s="4"/>
      <c r="F25" s="4"/>
      <c r="G25" s="4"/>
      <c r="H25" s="4"/>
      <c r="I25" s="4"/>
      <c r="J25" s="10">
        <f t="shared" si="0"/>
        <v>0</v>
      </c>
      <c r="K25" s="10">
        <f t="shared" si="1"/>
        <v>0</v>
      </c>
      <c r="L25" s="65"/>
      <c r="M25" s="66"/>
      <c r="N25" s="66" t="s">
        <v>311</v>
      </c>
      <c r="O25" s="66"/>
      <c r="P25" s="67"/>
      <c r="R25" s="28"/>
      <c r="S25" s="28"/>
    </row>
    <row r="26" spans="1:19" s="2" customFormat="1" x14ac:dyDescent="0.25">
      <c r="A26"/>
      <c r="B26" s="21">
        <v>0</v>
      </c>
      <c r="C26" s="159">
        <v>0</v>
      </c>
      <c r="D26" s="7" t="s">
        <v>99</v>
      </c>
      <c r="E26" s="8" t="s">
        <v>100</v>
      </c>
      <c r="F26" s="8" t="s">
        <v>225</v>
      </c>
      <c r="G26" s="8" t="s">
        <v>162</v>
      </c>
      <c r="H26" s="8" t="s">
        <v>163</v>
      </c>
      <c r="I26" s="9" t="s">
        <v>164</v>
      </c>
      <c r="J26" s="10"/>
      <c r="K26" s="10"/>
      <c r="L26" s="83"/>
      <c r="M26" s="83"/>
      <c r="N26" s="77"/>
      <c r="O26" s="83"/>
      <c r="P26" s="83"/>
      <c r="R26" s="28"/>
      <c r="S26" s="28"/>
    </row>
    <row r="27" spans="1:19" s="2" customFormat="1" x14ac:dyDescent="0.25">
      <c r="A27" t="s">
        <v>24</v>
      </c>
      <c r="B27" s="21">
        <v>16.067203699679997</v>
      </c>
      <c r="C27" s="191">
        <v>28.691435177999999</v>
      </c>
      <c r="D27" s="4"/>
      <c r="E27" s="4"/>
      <c r="F27" s="4"/>
      <c r="G27" s="4">
        <v>0</v>
      </c>
      <c r="H27" s="4"/>
      <c r="I27" s="4"/>
      <c r="J27" s="10">
        <f t="shared" si="0"/>
        <v>0</v>
      </c>
      <c r="K27" s="10">
        <f t="shared" si="1"/>
        <v>0</v>
      </c>
      <c r="L27" s="84"/>
      <c r="M27" s="85"/>
      <c r="N27" s="71"/>
      <c r="O27" s="84"/>
      <c r="P27" s="85"/>
      <c r="R27" s="28"/>
      <c r="S27" s="28"/>
    </row>
    <row r="28" spans="1:19" s="2" customFormat="1" x14ac:dyDescent="0.25">
      <c r="A28" t="s">
        <v>25</v>
      </c>
      <c r="B28" s="21">
        <v>17.214861106799997</v>
      </c>
      <c r="C28" s="191">
        <v>30.98674999224</v>
      </c>
      <c r="D28" s="4"/>
      <c r="E28" s="4"/>
      <c r="F28" s="4"/>
      <c r="G28" s="4"/>
      <c r="H28" s="4">
        <v>0</v>
      </c>
      <c r="I28" s="4"/>
      <c r="J28" s="10">
        <f t="shared" si="0"/>
        <v>0</v>
      </c>
      <c r="K28" s="10">
        <f t="shared" si="1"/>
        <v>0</v>
      </c>
      <c r="L28" s="84"/>
      <c r="M28" s="85"/>
      <c r="N28" s="71"/>
      <c r="O28" s="84"/>
      <c r="P28" s="85"/>
      <c r="R28" s="28"/>
      <c r="S28" s="28"/>
    </row>
    <row r="29" spans="1:19" s="2" customFormat="1" x14ac:dyDescent="0.25">
      <c r="A29" t="s">
        <v>26</v>
      </c>
      <c r="B29" s="21">
        <v>18.362518513920001</v>
      </c>
      <c r="C29" s="191">
        <v>33.282064806480001</v>
      </c>
      <c r="D29" s="4"/>
      <c r="E29" s="4"/>
      <c r="F29" s="4"/>
      <c r="G29" s="4"/>
      <c r="H29" s="4"/>
      <c r="I29" s="4"/>
      <c r="J29" s="10">
        <f t="shared" si="0"/>
        <v>0</v>
      </c>
      <c r="K29" s="10">
        <f t="shared" si="1"/>
        <v>0</v>
      </c>
      <c r="L29" s="84"/>
      <c r="M29" s="84"/>
      <c r="N29" s="71"/>
      <c r="O29" s="84"/>
      <c r="P29" s="84"/>
      <c r="R29" s="28"/>
      <c r="S29" s="28"/>
    </row>
    <row r="30" spans="1:19" s="2" customFormat="1" x14ac:dyDescent="0.25">
      <c r="A30" t="s">
        <v>27</v>
      </c>
      <c r="B30" s="21">
        <v>20.657833328160002</v>
      </c>
      <c r="C30" s="191">
        <v>36.725037027840003</v>
      </c>
      <c r="D30" s="4"/>
      <c r="E30" s="4"/>
      <c r="F30" s="4"/>
      <c r="G30" s="4"/>
      <c r="H30" s="4"/>
      <c r="I30" s="4"/>
      <c r="J30" s="10">
        <f t="shared" si="0"/>
        <v>0</v>
      </c>
      <c r="K30" s="10">
        <f t="shared" si="1"/>
        <v>0</v>
      </c>
      <c r="L30" s="84"/>
      <c r="M30" s="85"/>
      <c r="N30" s="71"/>
      <c r="O30" s="84"/>
      <c r="P30" s="85"/>
      <c r="R30" s="28"/>
      <c r="S30" s="28"/>
    </row>
    <row r="31" spans="1:19" s="2" customFormat="1" x14ac:dyDescent="0.25">
      <c r="A31" t="s">
        <v>28</v>
      </c>
      <c r="B31" s="21">
        <v>21.805490735279999</v>
      </c>
      <c r="C31" s="191">
        <v>40.168009249199997</v>
      </c>
      <c r="D31" s="4"/>
      <c r="E31" s="4"/>
      <c r="F31" s="4"/>
      <c r="G31" s="4"/>
      <c r="H31" s="4"/>
      <c r="I31" s="4"/>
      <c r="J31" s="10">
        <f t="shared" si="0"/>
        <v>0</v>
      </c>
      <c r="K31" s="10">
        <f t="shared" si="1"/>
        <v>0</v>
      </c>
      <c r="L31" s="84"/>
      <c r="M31" s="85"/>
      <c r="N31" s="71"/>
      <c r="O31" s="84"/>
      <c r="P31" s="85"/>
      <c r="R31" s="28"/>
      <c r="S31" s="28"/>
    </row>
    <row r="32" spans="1:19" s="2" customFormat="1" ht="15.75" thickBot="1" x14ac:dyDescent="0.3">
      <c r="A32" t="s">
        <v>29</v>
      </c>
      <c r="B32" s="21">
        <v>24.10080554952</v>
      </c>
      <c r="C32" s="191">
        <v>43.610981470559999</v>
      </c>
      <c r="D32" s="4"/>
      <c r="E32" s="4"/>
      <c r="F32" s="4"/>
      <c r="G32" s="4"/>
      <c r="H32" s="4"/>
      <c r="I32" s="4"/>
      <c r="J32" s="10">
        <f t="shared" si="0"/>
        <v>0</v>
      </c>
      <c r="K32" s="10">
        <f t="shared" si="1"/>
        <v>0</v>
      </c>
      <c r="L32" s="81" t="s">
        <v>541</v>
      </c>
      <c r="M32" s="81" t="s">
        <v>545</v>
      </c>
      <c r="N32" s="81" t="s">
        <v>544</v>
      </c>
      <c r="O32" s="81" t="s">
        <v>543</v>
      </c>
      <c r="P32" s="81" t="s">
        <v>542</v>
      </c>
      <c r="R32" s="28"/>
      <c r="S32" s="28"/>
    </row>
    <row r="33" spans="1:19" s="2" customFormat="1" x14ac:dyDescent="0.25">
      <c r="A33" t="s">
        <v>112</v>
      </c>
      <c r="B33" s="21">
        <v>26.396120363760001</v>
      </c>
      <c r="C33" s="191">
        <v>49.349268506160001</v>
      </c>
      <c r="D33" s="4"/>
      <c r="E33" s="4"/>
      <c r="F33" s="4"/>
      <c r="G33" s="4"/>
      <c r="H33" s="4"/>
      <c r="I33" s="4"/>
      <c r="J33" s="10">
        <f t="shared" si="0"/>
        <v>0</v>
      </c>
      <c r="K33" s="10">
        <f t="shared" si="1"/>
        <v>0</v>
      </c>
      <c r="R33" s="28"/>
      <c r="S33" s="28"/>
    </row>
    <row r="34" spans="1:19" s="2" customFormat="1" x14ac:dyDescent="0.25">
      <c r="A34" t="s">
        <v>113</v>
      </c>
      <c r="B34" s="21">
        <v>27.543777770879995</v>
      </c>
      <c r="C34" s="191">
        <v>52.792240727520003</v>
      </c>
      <c r="D34" s="4"/>
      <c r="E34" s="4"/>
      <c r="F34" s="4"/>
      <c r="G34" s="4"/>
      <c r="H34" s="4"/>
      <c r="I34" s="4"/>
      <c r="J34" s="10">
        <f t="shared" si="0"/>
        <v>0</v>
      </c>
      <c r="K34" s="10">
        <f t="shared" si="1"/>
        <v>0</v>
      </c>
      <c r="R34" s="28"/>
      <c r="S34" s="28"/>
    </row>
    <row r="35" spans="1:19" s="2" customFormat="1" x14ac:dyDescent="0.25">
      <c r="A35" t="s">
        <v>30</v>
      </c>
      <c r="B35" s="21">
        <v>28.691435177999999</v>
      </c>
      <c r="C35" s="191">
        <v>56.235212948879997</v>
      </c>
      <c r="D35" s="4"/>
      <c r="E35" s="4"/>
      <c r="F35" s="4"/>
      <c r="G35" s="4"/>
      <c r="H35" s="4"/>
      <c r="I35" s="4"/>
      <c r="J35" s="10">
        <f t="shared" si="0"/>
        <v>0</v>
      </c>
      <c r="K35" s="10">
        <f t="shared" si="1"/>
        <v>0</v>
      </c>
      <c r="R35" s="28"/>
      <c r="S35" s="28"/>
    </row>
    <row r="36" spans="1:19" s="2" customFormat="1" x14ac:dyDescent="0.25">
      <c r="A36" t="s">
        <v>114</v>
      </c>
      <c r="B36" s="21">
        <v>32.134407399359993</v>
      </c>
      <c r="C36" s="191">
        <v>59.678185170239992</v>
      </c>
      <c r="D36" s="4"/>
      <c r="E36" s="4"/>
      <c r="F36" s="4"/>
      <c r="G36" s="4"/>
      <c r="H36" s="4"/>
      <c r="I36" s="4"/>
      <c r="J36" s="10">
        <f t="shared" si="0"/>
        <v>0</v>
      </c>
      <c r="K36" s="10">
        <f t="shared" si="1"/>
        <v>0</v>
      </c>
      <c r="R36" s="28"/>
      <c r="S36" s="28"/>
    </row>
    <row r="37" spans="1:19" s="2" customFormat="1" x14ac:dyDescent="0.25">
      <c r="A37" t="s">
        <v>115</v>
      </c>
      <c r="B37" s="21">
        <v>34.429722213599995</v>
      </c>
      <c r="C37" s="191">
        <v>70.007101834320011</v>
      </c>
      <c r="D37" s="4"/>
      <c r="E37" s="4"/>
      <c r="F37" s="4"/>
      <c r="G37" s="4"/>
      <c r="H37" s="4"/>
      <c r="I37" s="4"/>
      <c r="J37" s="10">
        <f t="shared" si="0"/>
        <v>0</v>
      </c>
      <c r="K37" s="10">
        <f t="shared" si="1"/>
        <v>0</v>
      </c>
      <c r="R37" s="28"/>
      <c r="S37" s="28"/>
    </row>
    <row r="38" spans="1:19" s="2" customFormat="1" x14ac:dyDescent="0.25">
      <c r="A38"/>
      <c r="B38" s="21">
        <v>0</v>
      </c>
      <c r="C38" s="159">
        <v>0</v>
      </c>
      <c r="D38" s="7" t="s">
        <v>99</v>
      </c>
      <c r="E38" s="8" t="s">
        <v>100</v>
      </c>
      <c r="F38" s="8" t="s">
        <v>225</v>
      </c>
      <c r="G38" s="8" t="s">
        <v>162</v>
      </c>
      <c r="H38" s="8" t="s">
        <v>163</v>
      </c>
      <c r="I38" s="9" t="s">
        <v>164</v>
      </c>
      <c r="J38" s="10"/>
      <c r="K38" s="10"/>
      <c r="R38" s="28"/>
      <c r="S38" s="28"/>
    </row>
    <row r="39" spans="1:19" s="2" customFormat="1" x14ac:dyDescent="0.25">
      <c r="A39" t="s">
        <v>31</v>
      </c>
      <c r="B39" s="21">
        <v>17.214861106799997</v>
      </c>
      <c r="C39" s="191">
        <v>30.98674999224</v>
      </c>
      <c r="D39" s="4"/>
      <c r="E39" s="4"/>
      <c r="F39" s="4"/>
      <c r="G39" s="4">
        <v>0</v>
      </c>
      <c r="H39" s="4"/>
      <c r="I39" s="4"/>
      <c r="J39" s="10">
        <f t="shared" si="0"/>
        <v>0</v>
      </c>
      <c r="K39" s="10">
        <f t="shared" si="1"/>
        <v>0</v>
      </c>
      <c r="R39" s="28"/>
      <c r="S39" s="28"/>
    </row>
    <row r="40" spans="1:19" s="2" customFormat="1" x14ac:dyDescent="0.25">
      <c r="A40" t="s">
        <v>32</v>
      </c>
      <c r="B40" s="21">
        <v>18.362518513920001</v>
      </c>
      <c r="C40" s="191">
        <v>32.134407399359993</v>
      </c>
      <c r="D40" s="4"/>
      <c r="E40" s="4"/>
      <c r="F40" s="4"/>
      <c r="G40" s="4"/>
      <c r="H40" s="4">
        <v>0</v>
      </c>
      <c r="I40" s="4"/>
      <c r="J40" s="10">
        <f t="shared" si="0"/>
        <v>0</v>
      </c>
      <c r="K40" s="10">
        <f t="shared" si="1"/>
        <v>0</v>
      </c>
      <c r="R40" s="28"/>
      <c r="S40" s="28"/>
    </row>
    <row r="41" spans="1:19" s="2" customFormat="1" x14ac:dyDescent="0.25">
      <c r="A41" t="s">
        <v>33</v>
      </c>
      <c r="B41" s="21">
        <v>19.510175921039998</v>
      </c>
      <c r="C41" s="191">
        <v>34.429722213599995</v>
      </c>
      <c r="D41" s="4"/>
      <c r="E41" s="4"/>
      <c r="F41" s="4"/>
      <c r="G41" s="4"/>
      <c r="H41" s="4"/>
      <c r="I41" s="4"/>
      <c r="J41" s="10">
        <f t="shared" si="0"/>
        <v>0</v>
      </c>
      <c r="K41" s="10">
        <f t="shared" si="1"/>
        <v>0</v>
      </c>
      <c r="R41" s="28"/>
      <c r="S41" s="28"/>
    </row>
    <row r="42" spans="1:19" s="2" customFormat="1" x14ac:dyDescent="0.25">
      <c r="A42" t="s">
        <v>34</v>
      </c>
      <c r="B42" s="21">
        <v>21.805490735279999</v>
      </c>
      <c r="C42" s="191">
        <v>36.725037027840003</v>
      </c>
      <c r="D42" s="4"/>
      <c r="E42" s="4"/>
      <c r="F42" s="4"/>
      <c r="G42" s="4"/>
      <c r="H42" s="4"/>
      <c r="I42" s="4"/>
      <c r="J42" s="10">
        <f t="shared" si="0"/>
        <v>0</v>
      </c>
      <c r="K42" s="10">
        <f t="shared" si="1"/>
        <v>0</v>
      </c>
      <c r="R42" s="28"/>
      <c r="S42" s="28"/>
    </row>
    <row r="43" spans="1:19" s="2" customFormat="1" x14ac:dyDescent="0.25">
      <c r="A43" t="s">
        <v>35</v>
      </c>
      <c r="B43" s="21">
        <v>22.953148142400003</v>
      </c>
      <c r="C43" s="191">
        <v>40.168009249199997</v>
      </c>
      <c r="D43" s="4"/>
      <c r="E43" s="4"/>
      <c r="F43" s="4"/>
      <c r="G43" s="4"/>
      <c r="H43" s="4"/>
      <c r="I43" s="4"/>
      <c r="J43" s="10">
        <f t="shared" si="0"/>
        <v>0</v>
      </c>
      <c r="K43" s="10">
        <f t="shared" si="1"/>
        <v>0</v>
      </c>
      <c r="R43" s="28"/>
      <c r="S43" s="28"/>
    </row>
    <row r="44" spans="1:19" s="2" customFormat="1" x14ac:dyDescent="0.25">
      <c r="A44" t="s">
        <v>36</v>
      </c>
      <c r="B44" s="21">
        <v>25.248462956640001</v>
      </c>
      <c r="C44" s="191">
        <v>45.906296284800007</v>
      </c>
      <c r="D44" s="4"/>
      <c r="E44" s="4"/>
      <c r="F44" s="4"/>
      <c r="G44" s="4"/>
      <c r="H44" s="4"/>
      <c r="I44" s="4"/>
      <c r="J44" s="10">
        <f t="shared" si="0"/>
        <v>0</v>
      </c>
      <c r="K44" s="10">
        <f t="shared" si="1"/>
        <v>0</v>
      </c>
      <c r="R44" s="28"/>
      <c r="S44" s="28"/>
    </row>
    <row r="45" spans="1:19" s="2" customFormat="1" x14ac:dyDescent="0.25">
      <c r="A45" t="s">
        <v>116</v>
      </c>
      <c r="B45" s="21">
        <v>26.396120363760001</v>
      </c>
      <c r="C45" s="184">
        <v>50.496925913280002</v>
      </c>
      <c r="D45" s="4"/>
      <c r="E45" s="4"/>
      <c r="F45" s="4"/>
      <c r="G45" s="4"/>
      <c r="H45" s="4"/>
      <c r="I45" s="4"/>
      <c r="J45" s="10">
        <f t="shared" si="0"/>
        <v>0</v>
      </c>
      <c r="K45" s="10">
        <f t="shared" si="1"/>
        <v>0</v>
      </c>
      <c r="R45" s="28"/>
      <c r="S45" s="28"/>
    </row>
    <row r="46" spans="1:19" s="2" customFormat="1" x14ac:dyDescent="0.25">
      <c r="A46" t="s">
        <v>117</v>
      </c>
      <c r="B46" s="21">
        <v>27.543777770879995</v>
      </c>
      <c r="C46" s="184">
        <v>53.939898134640003</v>
      </c>
      <c r="D46" s="4"/>
      <c r="E46" s="4"/>
      <c r="F46" s="4"/>
      <c r="G46" s="4"/>
      <c r="H46" s="4"/>
      <c r="I46" s="4"/>
      <c r="J46" s="10">
        <f t="shared" si="0"/>
        <v>0</v>
      </c>
      <c r="K46" s="10">
        <f t="shared" si="1"/>
        <v>0</v>
      </c>
      <c r="R46" s="28"/>
      <c r="S46" s="28"/>
    </row>
    <row r="47" spans="1:19" s="2" customFormat="1" x14ac:dyDescent="0.25">
      <c r="A47" t="s">
        <v>37</v>
      </c>
      <c r="B47" s="21">
        <v>29.839092585119996</v>
      </c>
      <c r="C47" s="184">
        <v>58.530527763119991</v>
      </c>
      <c r="D47" s="4"/>
      <c r="E47" s="4"/>
      <c r="F47" s="4"/>
      <c r="G47" s="4"/>
      <c r="H47" s="4"/>
      <c r="I47" s="4"/>
      <c r="J47" s="10">
        <f t="shared" si="0"/>
        <v>0</v>
      </c>
      <c r="K47" s="10">
        <f t="shared" si="1"/>
        <v>0</v>
      </c>
      <c r="R47" s="28"/>
      <c r="S47" s="28"/>
    </row>
    <row r="48" spans="1:19" s="2" customFormat="1" x14ac:dyDescent="0.25">
      <c r="A48" t="s">
        <v>118</v>
      </c>
      <c r="B48" s="21">
        <v>33.282064806480001</v>
      </c>
      <c r="C48" s="191">
        <v>64.268814798719987</v>
      </c>
      <c r="D48" s="4"/>
      <c r="E48" s="4"/>
      <c r="F48" s="4"/>
      <c r="G48" s="4"/>
      <c r="H48" s="4"/>
      <c r="I48" s="4"/>
      <c r="J48" s="10">
        <f t="shared" si="0"/>
        <v>0</v>
      </c>
      <c r="K48" s="10">
        <f t="shared" si="1"/>
        <v>0</v>
      </c>
      <c r="R48" s="28"/>
      <c r="S48" s="28"/>
    </row>
    <row r="49" spans="1:19" s="2" customFormat="1" x14ac:dyDescent="0.25">
      <c r="A49" t="s">
        <v>119</v>
      </c>
      <c r="B49" s="21">
        <v>35.577379620719995</v>
      </c>
      <c r="C49" s="191">
        <v>72.302416648560012</v>
      </c>
      <c r="D49" s="4"/>
      <c r="E49" s="4"/>
      <c r="F49" s="4"/>
      <c r="G49" s="4"/>
      <c r="H49" s="4"/>
      <c r="I49" s="4"/>
      <c r="J49" s="10">
        <f t="shared" si="0"/>
        <v>0</v>
      </c>
      <c r="K49" s="10">
        <f t="shared" si="1"/>
        <v>0</v>
      </c>
      <c r="R49" s="28"/>
      <c r="S49" s="28"/>
    </row>
    <row r="50" spans="1:19" s="2" customFormat="1" x14ac:dyDescent="0.25">
      <c r="A50"/>
      <c r="B50" s="21">
        <v>0</v>
      </c>
      <c r="C50" s="159">
        <v>0</v>
      </c>
      <c r="D50" s="7" t="s">
        <v>99</v>
      </c>
      <c r="E50" s="8" t="s">
        <v>100</v>
      </c>
      <c r="F50" s="8" t="s">
        <v>225</v>
      </c>
      <c r="G50" s="8" t="s">
        <v>162</v>
      </c>
      <c r="H50" s="8" t="s">
        <v>163</v>
      </c>
      <c r="I50" s="9" t="s">
        <v>164</v>
      </c>
      <c r="J50" s="10"/>
      <c r="K50" s="10"/>
      <c r="R50" s="28"/>
      <c r="S50" s="28"/>
    </row>
    <row r="51" spans="1:19" s="2" customFormat="1" x14ac:dyDescent="0.25">
      <c r="A51" t="s">
        <v>38</v>
      </c>
      <c r="B51" s="21">
        <v>18.362518513920001</v>
      </c>
      <c r="C51" s="191">
        <v>32.134407399359993</v>
      </c>
      <c r="D51" s="4"/>
      <c r="E51" s="4"/>
      <c r="F51" s="4"/>
      <c r="G51" s="4">
        <v>0</v>
      </c>
      <c r="H51" s="4"/>
      <c r="I51" s="4"/>
      <c r="J51" s="10">
        <f t="shared" si="0"/>
        <v>0</v>
      </c>
      <c r="K51" s="10">
        <f t="shared" si="1"/>
        <v>0</v>
      </c>
      <c r="R51" s="28"/>
      <c r="S51" s="28"/>
    </row>
    <row r="52" spans="1:19" s="2" customFormat="1" x14ac:dyDescent="0.25">
      <c r="A52" t="s">
        <v>39</v>
      </c>
      <c r="B52" s="21">
        <v>19.510175921039998</v>
      </c>
      <c r="C52" s="191">
        <v>34.429722213599995</v>
      </c>
      <c r="D52" s="4"/>
      <c r="E52" s="4"/>
      <c r="F52" s="4"/>
      <c r="G52" s="4"/>
      <c r="H52" s="4">
        <v>0</v>
      </c>
      <c r="I52" s="4"/>
      <c r="J52" s="10">
        <f t="shared" si="0"/>
        <v>0</v>
      </c>
      <c r="K52" s="10">
        <f t="shared" si="1"/>
        <v>0</v>
      </c>
      <c r="R52" s="28"/>
      <c r="S52" s="28"/>
    </row>
    <row r="53" spans="1:19" s="2" customFormat="1" x14ac:dyDescent="0.25">
      <c r="A53" t="s">
        <v>40</v>
      </c>
      <c r="B53" s="21">
        <v>20.657833328160002</v>
      </c>
      <c r="C53" s="191">
        <v>36.725037027840003</v>
      </c>
      <c r="D53" s="4"/>
      <c r="E53" s="4"/>
      <c r="F53" s="4"/>
      <c r="G53" s="4"/>
      <c r="H53" s="4"/>
      <c r="I53" s="4"/>
      <c r="J53" s="10">
        <f t="shared" si="0"/>
        <v>0</v>
      </c>
      <c r="K53" s="10">
        <f t="shared" si="1"/>
        <v>0</v>
      </c>
      <c r="R53" s="28"/>
      <c r="S53" s="28"/>
    </row>
    <row r="54" spans="1:19" s="2" customFormat="1" x14ac:dyDescent="0.25">
      <c r="A54" t="s">
        <v>41</v>
      </c>
      <c r="B54" s="21">
        <v>22.953148142400003</v>
      </c>
      <c r="C54" s="191">
        <v>40.168009249199997</v>
      </c>
      <c r="D54" s="4"/>
      <c r="E54" s="4"/>
      <c r="F54" s="4"/>
      <c r="G54" s="4"/>
      <c r="H54" s="4"/>
      <c r="I54" s="4"/>
      <c r="J54" s="10">
        <f t="shared" si="0"/>
        <v>0</v>
      </c>
      <c r="K54" s="10">
        <f t="shared" si="1"/>
        <v>0</v>
      </c>
      <c r="R54" s="28"/>
      <c r="S54" s="28"/>
    </row>
    <row r="55" spans="1:19" s="2" customFormat="1" x14ac:dyDescent="0.25">
      <c r="A55" t="s">
        <v>42</v>
      </c>
      <c r="B55" s="21">
        <v>26.396120363760001</v>
      </c>
      <c r="C55" s="191">
        <v>44.758638877679999</v>
      </c>
      <c r="D55" s="4"/>
      <c r="E55" s="4"/>
      <c r="F55" s="4"/>
      <c r="G55" s="4"/>
      <c r="H55" s="4"/>
      <c r="I55" s="4"/>
      <c r="J55" s="10">
        <f t="shared" si="0"/>
        <v>0</v>
      </c>
      <c r="K55" s="10">
        <f t="shared" si="1"/>
        <v>0</v>
      </c>
      <c r="R55" s="28"/>
      <c r="S55" s="28"/>
    </row>
    <row r="56" spans="1:19" s="2" customFormat="1" x14ac:dyDescent="0.25">
      <c r="A56" t="s">
        <v>43</v>
      </c>
      <c r="B56" s="21">
        <v>27.543777770879995</v>
      </c>
      <c r="C56" s="191">
        <v>48.201611099040001</v>
      </c>
      <c r="D56" s="4"/>
      <c r="E56" s="4"/>
      <c r="F56" s="4"/>
      <c r="G56" s="4"/>
      <c r="H56" s="4"/>
      <c r="I56" s="4"/>
      <c r="J56" s="10">
        <f t="shared" si="0"/>
        <v>0</v>
      </c>
      <c r="K56" s="10">
        <f t="shared" si="1"/>
        <v>0</v>
      </c>
      <c r="R56" s="28"/>
      <c r="S56" s="28"/>
    </row>
    <row r="57" spans="1:19" s="2" customFormat="1" x14ac:dyDescent="0.25">
      <c r="A57" t="s">
        <v>120</v>
      </c>
      <c r="B57" s="21">
        <v>29.839092585119996</v>
      </c>
      <c r="C57" s="191">
        <v>53.939898134640003</v>
      </c>
      <c r="D57" s="4"/>
      <c r="E57" s="4"/>
      <c r="F57" s="4"/>
      <c r="G57" s="4"/>
      <c r="H57" s="4"/>
      <c r="I57" s="4"/>
      <c r="J57" s="10">
        <f t="shared" si="0"/>
        <v>0</v>
      </c>
      <c r="K57" s="10">
        <f t="shared" si="1"/>
        <v>0</v>
      </c>
      <c r="R57" s="28"/>
      <c r="S57" s="28"/>
    </row>
    <row r="58" spans="1:19" s="2" customFormat="1" x14ac:dyDescent="0.25">
      <c r="A58" t="s">
        <v>121</v>
      </c>
      <c r="B58" s="21">
        <v>32.134407399359993</v>
      </c>
      <c r="C58" s="191">
        <v>58.530527763119991</v>
      </c>
      <c r="D58" s="4"/>
      <c r="E58" s="4"/>
      <c r="F58" s="4"/>
      <c r="G58" s="4"/>
      <c r="H58" s="4"/>
      <c r="I58" s="4"/>
      <c r="J58" s="10">
        <f t="shared" si="0"/>
        <v>0</v>
      </c>
      <c r="K58" s="10">
        <f t="shared" si="1"/>
        <v>0</v>
      </c>
      <c r="R58" s="28"/>
      <c r="S58" s="28"/>
    </row>
    <row r="59" spans="1:19" s="2" customFormat="1" x14ac:dyDescent="0.25">
      <c r="A59" t="s">
        <v>44</v>
      </c>
      <c r="B59" s="21">
        <v>34.429722213599995</v>
      </c>
      <c r="C59" s="191">
        <v>63.121157391599994</v>
      </c>
      <c r="D59" s="4"/>
      <c r="E59" s="4"/>
      <c r="F59" s="4"/>
      <c r="G59" s="4"/>
      <c r="H59" s="4"/>
      <c r="I59" s="4"/>
      <c r="J59" s="10">
        <f t="shared" si="0"/>
        <v>0</v>
      </c>
      <c r="K59" s="10">
        <f t="shared" si="1"/>
        <v>0</v>
      </c>
      <c r="R59" s="28"/>
      <c r="S59" s="28"/>
    </row>
    <row r="60" spans="1:19" s="2" customFormat="1" x14ac:dyDescent="0.25">
      <c r="A60" t="s">
        <v>122</v>
      </c>
      <c r="B60" s="21">
        <v>39.020351842079997</v>
      </c>
      <c r="C60" s="191">
        <v>71.15475924143999</v>
      </c>
      <c r="D60" s="4"/>
      <c r="E60" s="4"/>
      <c r="F60" s="4"/>
      <c r="G60" s="4"/>
      <c r="H60" s="4"/>
      <c r="I60" s="4"/>
      <c r="J60" s="10">
        <f t="shared" si="0"/>
        <v>0</v>
      </c>
      <c r="K60" s="10">
        <f t="shared" si="1"/>
        <v>0</v>
      </c>
      <c r="R60" s="28"/>
      <c r="S60" s="28"/>
    </row>
    <row r="61" spans="1:19" s="2" customFormat="1" x14ac:dyDescent="0.25">
      <c r="A61" t="s">
        <v>123</v>
      </c>
      <c r="B61" s="21">
        <v>49.349268506160001</v>
      </c>
      <c r="C61" s="191">
        <v>88.369620348239991</v>
      </c>
      <c r="D61" s="4"/>
      <c r="E61" s="4"/>
      <c r="F61" s="4"/>
      <c r="G61" s="4"/>
      <c r="H61" s="4"/>
      <c r="I61" s="4"/>
      <c r="J61" s="10">
        <f t="shared" si="0"/>
        <v>0</v>
      </c>
      <c r="K61" s="10">
        <f t="shared" si="1"/>
        <v>0</v>
      </c>
      <c r="R61" s="28"/>
      <c r="S61" s="28"/>
    </row>
    <row r="62" spans="1:19" s="2" customFormat="1" x14ac:dyDescent="0.25">
      <c r="A62"/>
      <c r="B62" s="21">
        <v>0</v>
      </c>
      <c r="C62" s="159">
        <v>0</v>
      </c>
      <c r="D62" s="7" t="s">
        <v>99</v>
      </c>
      <c r="E62" s="8" t="s">
        <v>100</v>
      </c>
      <c r="F62" s="8" t="s">
        <v>225</v>
      </c>
      <c r="G62" s="8" t="s">
        <v>162</v>
      </c>
      <c r="H62" s="8" t="s">
        <v>163</v>
      </c>
      <c r="I62" s="9" t="s">
        <v>164</v>
      </c>
      <c r="J62" s="10"/>
      <c r="K62" s="10"/>
      <c r="R62" s="28"/>
      <c r="S62" s="28"/>
    </row>
    <row r="63" spans="1:19" s="2" customFormat="1" x14ac:dyDescent="0.25">
      <c r="A63" t="s">
        <v>165</v>
      </c>
      <c r="B63" s="21">
        <v>19.510175921039998</v>
      </c>
      <c r="C63" s="191">
        <v>34.429722213599995</v>
      </c>
      <c r="D63" s="4"/>
      <c r="E63" s="4"/>
      <c r="F63" s="4"/>
      <c r="G63" s="4">
        <v>0</v>
      </c>
      <c r="H63" s="4"/>
      <c r="I63" s="4"/>
      <c r="J63" s="10">
        <f t="shared" si="0"/>
        <v>0</v>
      </c>
      <c r="K63" s="10">
        <f t="shared" si="1"/>
        <v>0</v>
      </c>
      <c r="R63" s="28"/>
      <c r="S63" s="28"/>
    </row>
    <row r="64" spans="1:19" s="2" customFormat="1" x14ac:dyDescent="0.25">
      <c r="A64" t="s">
        <v>166</v>
      </c>
      <c r="B64" s="21">
        <v>21.805490735279999</v>
      </c>
      <c r="C64" s="191">
        <v>36.725037027840003</v>
      </c>
      <c r="D64" s="4"/>
      <c r="E64" s="4"/>
      <c r="F64" s="4"/>
      <c r="G64" s="4"/>
      <c r="H64" s="4">
        <v>0</v>
      </c>
      <c r="I64" s="4"/>
      <c r="J64" s="10">
        <f t="shared" si="0"/>
        <v>0</v>
      </c>
      <c r="K64" s="10">
        <f t="shared" si="1"/>
        <v>0</v>
      </c>
      <c r="R64" s="28"/>
      <c r="S64" s="28"/>
    </row>
    <row r="65" spans="1:19" s="2" customFormat="1" x14ac:dyDescent="0.25">
      <c r="A65" t="s">
        <v>167</v>
      </c>
      <c r="B65" s="21">
        <v>22.953148142400003</v>
      </c>
      <c r="C65" s="191">
        <v>37.872694434960003</v>
      </c>
      <c r="D65" s="4"/>
      <c r="E65" s="4"/>
      <c r="F65" s="4"/>
      <c r="G65" s="4"/>
      <c r="H65" s="4"/>
      <c r="I65" s="4"/>
      <c r="J65" s="10">
        <f t="shared" si="0"/>
        <v>0</v>
      </c>
      <c r="K65" s="10">
        <f t="shared" si="1"/>
        <v>0</v>
      </c>
      <c r="R65" s="28"/>
      <c r="S65" s="28"/>
    </row>
    <row r="66" spans="1:19" s="2" customFormat="1" x14ac:dyDescent="0.25">
      <c r="A66" t="s">
        <v>168</v>
      </c>
      <c r="B66" s="21">
        <v>24.10080554952</v>
      </c>
      <c r="C66" s="191">
        <v>43.610981470559999</v>
      </c>
      <c r="D66" s="4"/>
      <c r="E66" s="4"/>
      <c r="F66" s="4"/>
      <c r="G66" s="4"/>
      <c r="H66" s="4"/>
      <c r="I66" s="4"/>
      <c r="J66" s="10">
        <f t="shared" si="0"/>
        <v>0</v>
      </c>
      <c r="K66" s="10">
        <f t="shared" si="1"/>
        <v>0</v>
      </c>
      <c r="R66" s="28"/>
      <c r="S66" s="28"/>
    </row>
    <row r="67" spans="1:19" s="2" customFormat="1" x14ac:dyDescent="0.25">
      <c r="A67" t="s">
        <v>169</v>
      </c>
      <c r="B67" s="21">
        <v>27.543777770879995</v>
      </c>
      <c r="C67" s="191">
        <v>48.201611099040001</v>
      </c>
      <c r="D67" s="4"/>
      <c r="E67" s="4"/>
      <c r="F67" s="4"/>
      <c r="G67" s="4"/>
      <c r="H67" s="4"/>
      <c r="I67" s="4"/>
      <c r="J67" s="10">
        <f t="shared" si="0"/>
        <v>0</v>
      </c>
      <c r="K67" s="10">
        <f t="shared" si="1"/>
        <v>0</v>
      </c>
      <c r="R67" s="28"/>
      <c r="S67" s="28"/>
    </row>
    <row r="68" spans="1:19" s="2" customFormat="1" x14ac:dyDescent="0.25">
      <c r="A68" t="s">
        <v>170</v>
      </c>
      <c r="B68" s="21">
        <v>28.691435177999999</v>
      </c>
      <c r="C68" s="191">
        <v>55.08755554175999</v>
      </c>
      <c r="D68" s="4"/>
      <c r="E68" s="4"/>
      <c r="F68" s="4"/>
      <c r="G68" s="4"/>
      <c r="H68" s="4"/>
      <c r="I68" s="4"/>
      <c r="J68" s="10">
        <f t="shared" ref="J68:J131" si="2">IFERROR((ROUND((B68*D68)+((B68*E68)*1.15),2)),"REVISAR")</f>
        <v>0</v>
      </c>
      <c r="K68" s="10">
        <f t="shared" ref="K68:K131" si="3">IFERROR((ROUND((F68*C68)+(G68*C68*1.1)+(H68*C68*1.15)+(I68*C68*1.15*1.1),2)),"REVISAR")</f>
        <v>0</v>
      </c>
      <c r="R68" s="28"/>
      <c r="S68" s="28"/>
    </row>
    <row r="69" spans="1:19" s="2" customFormat="1" x14ac:dyDescent="0.25">
      <c r="A69" t="s">
        <v>171</v>
      </c>
      <c r="B69" s="21">
        <v>32.134407399359993</v>
      </c>
      <c r="C69" s="191">
        <v>60.82584257736</v>
      </c>
      <c r="D69" s="4"/>
      <c r="E69" s="4"/>
      <c r="F69" s="4"/>
      <c r="G69" s="4"/>
      <c r="H69" s="4"/>
      <c r="I69" s="4"/>
      <c r="J69" s="10">
        <f t="shared" si="2"/>
        <v>0</v>
      </c>
      <c r="K69" s="10">
        <f t="shared" si="3"/>
        <v>0</v>
      </c>
      <c r="R69" s="28"/>
      <c r="S69" s="28"/>
    </row>
    <row r="70" spans="1:19" s="2" customFormat="1" x14ac:dyDescent="0.25">
      <c r="A70" t="s">
        <v>172</v>
      </c>
      <c r="B70" s="21">
        <v>34.429722213599995</v>
      </c>
      <c r="C70" s="191">
        <v>63.121157391599994</v>
      </c>
      <c r="D70" s="4"/>
      <c r="E70" s="4"/>
      <c r="F70" s="4"/>
      <c r="G70" s="4"/>
      <c r="H70" s="4"/>
      <c r="I70" s="4"/>
      <c r="J70" s="10">
        <f t="shared" si="2"/>
        <v>0</v>
      </c>
      <c r="K70" s="10">
        <f t="shared" si="3"/>
        <v>0</v>
      </c>
      <c r="R70" s="28"/>
      <c r="S70" s="28"/>
    </row>
    <row r="71" spans="1:19" s="2" customFormat="1" x14ac:dyDescent="0.25">
      <c r="A71" t="s">
        <v>173</v>
      </c>
      <c r="B71" s="21">
        <v>37.872694434960003</v>
      </c>
      <c r="C71" s="191">
        <v>67.711787020079996</v>
      </c>
      <c r="D71" s="4"/>
      <c r="E71" s="4"/>
      <c r="F71" s="4"/>
      <c r="G71" s="4"/>
      <c r="H71" s="4"/>
      <c r="I71" s="4"/>
      <c r="J71" s="10">
        <f t="shared" si="2"/>
        <v>0</v>
      </c>
      <c r="K71" s="10">
        <f t="shared" si="3"/>
        <v>0</v>
      </c>
      <c r="R71" s="28"/>
      <c r="S71" s="28"/>
    </row>
    <row r="72" spans="1:19" s="2" customFormat="1" x14ac:dyDescent="0.25">
      <c r="A72" t="s">
        <v>174</v>
      </c>
      <c r="B72" s="21">
        <v>43.610981470559999</v>
      </c>
      <c r="C72" s="191">
        <v>75.745388869920006</v>
      </c>
      <c r="D72" s="4"/>
      <c r="E72" s="4"/>
      <c r="F72" s="4"/>
      <c r="G72" s="4"/>
      <c r="H72" s="4"/>
      <c r="I72" s="4"/>
      <c r="J72" s="10">
        <f t="shared" si="2"/>
        <v>0</v>
      </c>
      <c r="K72" s="10">
        <f t="shared" si="3"/>
        <v>0</v>
      </c>
      <c r="R72" s="28"/>
      <c r="S72" s="28"/>
    </row>
    <row r="73" spans="1:19" s="2" customFormat="1" x14ac:dyDescent="0.25">
      <c r="A73" t="s">
        <v>175</v>
      </c>
      <c r="B73" s="21">
        <v>55.08755554175999</v>
      </c>
      <c r="C73" s="191">
        <v>95.255564790959994</v>
      </c>
      <c r="D73" s="4"/>
      <c r="E73" s="4"/>
      <c r="F73" s="4"/>
      <c r="G73" s="4"/>
      <c r="H73" s="4"/>
      <c r="I73" s="4"/>
      <c r="J73" s="10">
        <f t="shared" si="2"/>
        <v>0</v>
      </c>
      <c r="K73" s="10">
        <f t="shared" si="3"/>
        <v>0</v>
      </c>
      <c r="R73" s="28"/>
      <c r="S73" s="28"/>
    </row>
    <row r="74" spans="1:19" s="2" customFormat="1" x14ac:dyDescent="0.25">
      <c r="A74"/>
      <c r="B74" s="21">
        <v>0</v>
      </c>
      <c r="C74" s="159">
        <v>0</v>
      </c>
      <c r="D74" s="7" t="s">
        <v>99</v>
      </c>
      <c r="E74" s="8" t="s">
        <v>100</v>
      </c>
      <c r="F74" s="8" t="s">
        <v>225</v>
      </c>
      <c r="G74" s="8" t="s">
        <v>162</v>
      </c>
      <c r="H74" s="8" t="s">
        <v>163</v>
      </c>
      <c r="I74" s="9" t="s">
        <v>164</v>
      </c>
      <c r="J74" s="10"/>
      <c r="K74" s="10"/>
      <c r="R74" s="28"/>
      <c r="S74" s="28"/>
    </row>
    <row r="75" spans="1:19" s="2" customFormat="1" x14ac:dyDescent="0.25">
      <c r="A75" t="s">
        <v>51</v>
      </c>
      <c r="B75" s="21">
        <v>21.805490735279999</v>
      </c>
      <c r="C75" s="191">
        <v>35.577379620719995</v>
      </c>
      <c r="D75" s="4"/>
      <c r="E75" s="4"/>
      <c r="F75" s="4"/>
      <c r="G75" s="4">
        <v>0</v>
      </c>
      <c r="H75" s="4"/>
      <c r="I75" s="4"/>
      <c r="J75" s="10">
        <f t="shared" si="2"/>
        <v>0</v>
      </c>
      <c r="K75" s="10">
        <f t="shared" si="3"/>
        <v>0</v>
      </c>
      <c r="R75" s="28"/>
      <c r="S75" s="28"/>
    </row>
    <row r="76" spans="1:19" s="2" customFormat="1" x14ac:dyDescent="0.25">
      <c r="A76" t="s">
        <v>52</v>
      </c>
      <c r="B76" s="21">
        <v>22.953148142400003</v>
      </c>
      <c r="C76" s="191">
        <v>37.872694434960003</v>
      </c>
      <c r="D76" s="4"/>
      <c r="E76" s="4"/>
      <c r="F76" s="4"/>
      <c r="G76" s="4"/>
      <c r="H76" s="4">
        <v>0</v>
      </c>
      <c r="I76" s="4"/>
      <c r="J76" s="10">
        <f t="shared" si="2"/>
        <v>0</v>
      </c>
      <c r="K76" s="10">
        <f t="shared" si="3"/>
        <v>0</v>
      </c>
      <c r="R76" s="28"/>
      <c r="S76" s="28"/>
    </row>
    <row r="77" spans="1:19" s="2" customFormat="1" x14ac:dyDescent="0.25">
      <c r="A77" t="s">
        <v>53</v>
      </c>
      <c r="B77" s="21">
        <v>25.248462956640001</v>
      </c>
      <c r="C77" s="191">
        <v>41.315666656320005</v>
      </c>
      <c r="D77" s="4"/>
      <c r="E77" s="4"/>
      <c r="F77" s="4"/>
      <c r="G77" s="4"/>
      <c r="H77" s="4"/>
      <c r="I77" s="4"/>
      <c r="J77" s="10">
        <f t="shared" si="2"/>
        <v>0</v>
      </c>
      <c r="K77" s="10">
        <f t="shared" si="3"/>
        <v>0</v>
      </c>
      <c r="R77" s="28"/>
      <c r="S77" s="28"/>
    </row>
    <row r="78" spans="1:19" s="2" customFormat="1" x14ac:dyDescent="0.25">
      <c r="A78" t="s">
        <v>54</v>
      </c>
      <c r="B78" s="21">
        <v>27.543777770879995</v>
      </c>
      <c r="C78" s="191">
        <v>44.758638877679999</v>
      </c>
      <c r="D78" s="4"/>
      <c r="E78" s="4"/>
      <c r="F78" s="4"/>
      <c r="G78" s="4"/>
      <c r="H78" s="4"/>
      <c r="I78" s="4"/>
      <c r="J78" s="10">
        <f t="shared" si="2"/>
        <v>0</v>
      </c>
      <c r="K78" s="10">
        <f t="shared" si="3"/>
        <v>0</v>
      </c>
      <c r="R78" s="28"/>
      <c r="S78" s="28"/>
    </row>
    <row r="79" spans="1:19" s="2" customFormat="1" x14ac:dyDescent="0.25">
      <c r="A79" t="s">
        <v>55</v>
      </c>
      <c r="B79" s="21">
        <v>30.98674999224</v>
      </c>
      <c r="C79" s="191">
        <v>49.349268506160001</v>
      </c>
      <c r="D79" s="4"/>
      <c r="E79" s="4"/>
      <c r="F79" s="4"/>
      <c r="G79" s="4"/>
      <c r="H79" s="4"/>
      <c r="I79" s="4"/>
      <c r="J79" s="10">
        <f t="shared" si="2"/>
        <v>0</v>
      </c>
      <c r="K79" s="10">
        <f t="shared" si="3"/>
        <v>0</v>
      </c>
      <c r="R79" s="28"/>
      <c r="S79" s="28"/>
    </row>
    <row r="80" spans="1:19" s="2" customFormat="1" x14ac:dyDescent="0.25">
      <c r="A80" t="s">
        <v>56</v>
      </c>
      <c r="B80" s="21">
        <v>34.429722213599995</v>
      </c>
      <c r="C80" s="191">
        <v>57.382870355999998</v>
      </c>
      <c r="D80" s="4"/>
      <c r="E80" s="4"/>
      <c r="F80" s="4"/>
      <c r="G80" s="4"/>
      <c r="H80" s="4"/>
      <c r="I80" s="4"/>
      <c r="J80" s="10">
        <f t="shared" si="2"/>
        <v>0</v>
      </c>
      <c r="K80" s="10">
        <f t="shared" si="3"/>
        <v>0</v>
      </c>
      <c r="R80" s="28"/>
      <c r="S80" s="28"/>
    </row>
    <row r="81" spans="1:19" s="2" customFormat="1" x14ac:dyDescent="0.25">
      <c r="A81" t="s">
        <v>176</v>
      </c>
      <c r="B81" s="21">
        <v>37.872694434960003</v>
      </c>
      <c r="C81" s="21">
        <v>0</v>
      </c>
      <c r="D81" s="4"/>
      <c r="E81" s="4"/>
      <c r="F81" s="1"/>
      <c r="G81" s="1"/>
      <c r="H81" s="1"/>
      <c r="I81" s="1"/>
      <c r="J81" s="10">
        <f t="shared" si="2"/>
        <v>0</v>
      </c>
      <c r="K81" s="10">
        <f t="shared" si="3"/>
        <v>0</v>
      </c>
      <c r="R81" s="28"/>
      <c r="S81" s="28"/>
    </row>
    <row r="82" spans="1:19" s="2" customFormat="1" x14ac:dyDescent="0.25">
      <c r="A82" t="s">
        <v>177</v>
      </c>
      <c r="B82" s="21">
        <v>41.315666656320005</v>
      </c>
      <c r="C82" s="21">
        <v>0</v>
      </c>
      <c r="D82" s="4"/>
      <c r="E82" s="4"/>
      <c r="G82" s="1"/>
      <c r="H82" s="1"/>
      <c r="I82" s="1"/>
      <c r="J82" s="10">
        <f t="shared" si="2"/>
        <v>0</v>
      </c>
      <c r="K82" s="10">
        <f t="shared" si="3"/>
        <v>0</v>
      </c>
      <c r="R82" s="28"/>
      <c r="S82" s="28"/>
    </row>
    <row r="83" spans="1:19" s="2" customFormat="1" x14ac:dyDescent="0.25">
      <c r="A83" t="s">
        <v>178</v>
      </c>
      <c r="B83" s="21">
        <v>44.758638877679999</v>
      </c>
      <c r="C83" s="21">
        <v>0</v>
      </c>
      <c r="D83" s="4"/>
      <c r="E83" s="4"/>
      <c r="F83" s="1"/>
      <c r="G83" s="1"/>
      <c r="H83" s="1"/>
      <c r="I83" s="1"/>
      <c r="J83" s="10">
        <f t="shared" si="2"/>
        <v>0</v>
      </c>
      <c r="K83" s="10">
        <f t="shared" si="3"/>
        <v>0</v>
      </c>
      <c r="R83" s="28"/>
      <c r="S83" s="28"/>
    </row>
    <row r="84" spans="1:19" s="2" customFormat="1" x14ac:dyDescent="0.25">
      <c r="A84" t="s">
        <v>179</v>
      </c>
      <c r="B84" s="21">
        <v>50.496925913280002</v>
      </c>
      <c r="C84" s="21">
        <v>0</v>
      </c>
      <c r="D84" s="4"/>
      <c r="E84" s="4"/>
      <c r="F84" s="1"/>
      <c r="G84" s="1"/>
      <c r="H84" s="1"/>
      <c r="I84" s="1"/>
      <c r="J84" s="10">
        <f t="shared" si="2"/>
        <v>0</v>
      </c>
      <c r="K84" s="10">
        <f t="shared" si="3"/>
        <v>0</v>
      </c>
      <c r="R84" s="28"/>
      <c r="S84" s="28"/>
    </row>
    <row r="85" spans="1:19" s="2" customFormat="1" x14ac:dyDescent="0.25">
      <c r="A85" t="s">
        <v>180</v>
      </c>
      <c r="B85" s="21">
        <v>63.121157391599994</v>
      </c>
      <c r="C85" s="21">
        <v>0</v>
      </c>
      <c r="D85" s="4"/>
      <c r="E85" s="4"/>
      <c r="F85" s="1"/>
      <c r="G85" s="1"/>
      <c r="H85" s="1"/>
      <c r="I85" s="1"/>
      <c r="J85" s="10">
        <f t="shared" si="2"/>
        <v>0</v>
      </c>
      <c r="K85" s="10">
        <f t="shared" si="3"/>
        <v>0</v>
      </c>
      <c r="R85" s="28"/>
      <c r="S85" s="28"/>
    </row>
    <row r="86" spans="1:19" s="2" customFormat="1" x14ac:dyDescent="0.25">
      <c r="A86" t="s">
        <v>8</v>
      </c>
      <c r="B86" s="21">
        <v>0</v>
      </c>
      <c r="C86" s="159">
        <v>0</v>
      </c>
      <c r="D86" s="7" t="s">
        <v>99</v>
      </c>
      <c r="E86" s="8" t="s">
        <v>100</v>
      </c>
      <c r="F86" s="19" t="s">
        <v>225</v>
      </c>
      <c r="G86" s="19" t="s">
        <v>162</v>
      </c>
      <c r="H86" s="19" t="s">
        <v>163</v>
      </c>
      <c r="I86" s="20" t="s">
        <v>164</v>
      </c>
      <c r="J86" s="10"/>
      <c r="K86" s="10"/>
      <c r="R86" s="28"/>
      <c r="S86" s="28"/>
    </row>
    <row r="87" spans="1:19" s="2" customFormat="1" x14ac:dyDescent="0.25">
      <c r="A87" t="s">
        <v>63</v>
      </c>
      <c r="B87" s="21">
        <v>22.953148142400003</v>
      </c>
      <c r="C87" s="191">
        <v>36.725037027840003</v>
      </c>
      <c r="D87" s="4"/>
      <c r="E87" s="4"/>
      <c r="F87" s="4"/>
      <c r="G87" s="4">
        <v>0</v>
      </c>
      <c r="H87" s="4"/>
      <c r="I87" s="4"/>
      <c r="J87" s="10">
        <f t="shared" si="2"/>
        <v>0</v>
      </c>
      <c r="K87" s="10">
        <f t="shared" si="3"/>
        <v>0</v>
      </c>
      <c r="R87" s="28"/>
      <c r="S87" s="28"/>
    </row>
    <row r="88" spans="1:19" s="2" customFormat="1" x14ac:dyDescent="0.25">
      <c r="A88" t="s">
        <v>64</v>
      </c>
      <c r="B88" s="21">
        <v>25.248462956640001</v>
      </c>
      <c r="C88" s="191">
        <v>40.168009249199997</v>
      </c>
      <c r="D88" s="4"/>
      <c r="E88" s="4"/>
      <c r="F88" s="4"/>
      <c r="G88" s="4"/>
      <c r="H88" s="4">
        <v>0</v>
      </c>
      <c r="I88" s="4"/>
      <c r="J88" s="10">
        <f t="shared" si="2"/>
        <v>0</v>
      </c>
      <c r="K88" s="10">
        <f t="shared" si="3"/>
        <v>0</v>
      </c>
      <c r="R88" s="28"/>
      <c r="S88" s="28"/>
    </row>
    <row r="89" spans="1:19" s="2" customFormat="1" x14ac:dyDescent="0.25">
      <c r="A89" t="s">
        <v>65</v>
      </c>
      <c r="B89" s="21">
        <v>27.543777770879995</v>
      </c>
      <c r="C89" s="191">
        <v>42.463324063439998</v>
      </c>
      <c r="D89" s="4"/>
      <c r="E89" s="4"/>
      <c r="F89" s="4"/>
      <c r="G89" s="4"/>
      <c r="H89" s="4"/>
      <c r="I89" s="4"/>
      <c r="J89" s="10">
        <f t="shared" si="2"/>
        <v>0</v>
      </c>
      <c r="K89" s="10">
        <f t="shared" si="3"/>
        <v>0</v>
      </c>
      <c r="R89" s="28"/>
      <c r="S89" s="28"/>
    </row>
    <row r="90" spans="1:19" s="2" customFormat="1" x14ac:dyDescent="0.25">
      <c r="A90" t="s">
        <v>66</v>
      </c>
      <c r="B90" s="21">
        <v>28.691435177999999</v>
      </c>
      <c r="C90" s="191">
        <v>45.906296284800007</v>
      </c>
      <c r="D90" s="4"/>
      <c r="E90" s="4"/>
      <c r="F90" s="4"/>
      <c r="G90" s="4"/>
      <c r="H90" s="4"/>
      <c r="I90" s="4"/>
      <c r="J90" s="10">
        <f t="shared" si="2"/>
        <v>0</v>
      </c>
      <c r="K90" s="10">
        <f t="shared" si="3"/>
        <v>0</v>
      </c>
      <c r="R90" s="28"/>
      <c r="S90" s="28"/>
    </row>
    <row r="91" spans="1:19" s="2" customFormat="1" x14ac:dyDescent="0.25">
      <c r="A91" t="s">
        <v>67</v>
      </c>
      <c r="B91" s="21">
        <v>33.282064806480001</v>
      </c>
      <c r="C91" s="191">
        <v>50.496925913280002</v>
      </c>
      <c r="D91" s="4"/>
      <c r="E91" s="4"/>
      <c r="F91" s="4"/>
      <c r="G91" s="4"/>
      <c r="H91" s="4"/>
      <c r="I91" s="4"/>
      <c r="J91" s="10">
        <f t="shared" si="2"/>
        <v>0</v>
      </c>
      <c r="K91" s="10">
        <f t="shared" si="3"/>
        <v>0</v>
      </c>
      <c r="R91" s="28"/>
      <c r="S91" s="28"/>
    </row>
    <row r="92" spans="1:19" s="2" customFormat="1" x14ac:dyDescent="0.25">
      <c r="A92" t="s">
        <v>68</v>
      </c>
      <c r="B92" s="21">
        <v>36.725037027840003</v>
      </c>
      <c r="C92" s="191">
        <v>58.530527763119991</v>
      </c>
      <c r="D92" s="4"/>
      <c r="E92" s="4"/>
      <c r="F92" s="4"/>
      <c r="G92" s="4"/>
      <c r="H92" s="4"/>
      <c r="I92" s="4"/>
      <c r="J92" s="10">
        <f t="shared" si="2"/>
        <v>0</v>
      </c>
      <c r="K92" s="10">
        <f t="shared" si="3"/>
        <v>0</v>
      </c>
      <c r="R92" s="28"/>
      <c r="S92" s="28"/>
    </row>
    <row r="93" spans="1:19" s="2" customFormat="1" x14ac:dyDescent="0.25">
      <c r="A93" t="s">
        <v>127</v>
      </c>
      <c r="B93" s="21">
        <v>41.315666656320005</v>
      </c>
      <c r="C93" s="21">
        <v>0</v>
      </c>
      <c r="D93" s="4"/>
      <c r="E93" s="4"/>
      <c r="F93" s="1"/>
      <c r="G93" s="1"/>
      <c r="H93" s="1"/>
      <c r="I93" s="1"/>
      <c r="J93" s="10">
        <f t="shared" si="2"/>
        <v>0</v>
      </c>
      <c r="K93" s="10">
        <f t="shared" si="3"/>
        <v>0</v>
      </c>
      <c r="R93" s="28"/>
      <c r="S93" s="28"/>
    </row>
    <row r="94" spans="1:19" s="2" customFormat="1" x14ac:dyDescent="0.25">
      <c r="A94" t="s">
        <v>128</v>
      </c>
      <c r="B94" s="21">
        <v>47.05395369192</v>
      </c>
      <c r="C94" s="21">
        <v>0</v>
      </c>
      <c r="D94" s="4"/>
      <c r="E94" s="4"/>
      <c r="G94" s="1"/>
      <c r="H94" s="1"/>
      <c r="I94" s="1"/>
      <c r="J94" s="10">
        <f t="shared" si="2"/>
        <v>0</v>
      </c>
      <c r="K94" s="10">
        <f t="shared" si="3"/>
        <v>0</v>
      </c>
      <c r="R94" s="28"/>
      <c r="S94" s="28"/>
    </row>
    <row r="95" spans="1:19" s="2" customFormat="1" x14ac:dyDescent="0.25">
      <c r="A95" t="s">
        <v>129</v>
      </c>
      <c r="B95" s="21">
        <v>50.496925913280002</v>
      </c>
      <c r="C95" s="21">
        <v>0</v>
      </c>
      <c r="D95" s="4"/>
      <c r="E95" s="4"/>
      <c r="F95" s="1"/>
      <c r="G95" s="1"/>
      <c r="H95" s="1"/>
      <c r="I95" s="1"/>
      <c r="J95" s="10">
        <f t="shared" si="2"/>
        <v>0</v>
      </c>
      <c r="K95" s="10">
        <f t="shared" si="3"/>
        <v>0</v>
      </c>
      <c r="R95" s="28"/>
      <c r="S95" s="28"/>
    </row>
    <row r="96" spans="1:19" s="2" customFormat="1" x14ac:dyDescent="0.25">
      <c r="A96" t="s">
        <v>130</v>
      </c>
      <c r="B96" s="21">
        <v>57.382870355999998</v>
      </c>
      <c r="C96" s="21">
        <v>0</v>
      </c>
      <c r="D96" s="4"/>
      <c r="E96" s="4"/>
      <c r="F96" s="1"/>
      <c r="G96" s="1"/>
      <c r="H96" s="1"/>
      <c r="I96" s="1"/>
      <c r="J96" s="10">
        <f t="shared" si="2"/>
        <v>0</v>
      </c>
      <c r="K96" s="10">
        <f t="shared" si="3"/>
        <v>0</v>
      </c>
      <c r="R96" s="28"/>
      <c r="S96" s="28"/>
    </row>
    <row r="97" spans="1:19" s="2" customFormat="1" x14ac:dyDescent="0.25">
      <c r="A97" t="s">
        <v>131</v>
      </c>
      <c r="B97" s="21">
        <v>72.302416648560012</v>
      </c>
      <c r="C97" s="21">
        <v>0</v>
      </c>
      <c r="D97" s="4"/>
      <c r="E97" s="4"/>
      <c r="F97" s="1"/>
      <c r="G97" s="1"/>
      <c r="H97" s="1"/>
      <c r="I97" s="1"/>
      <c r="J97" s="10">
        <f t="shared" si="2"/>
        <v>0</v>
      </c>
      <c r="K97" s="10">
        <f t="shared" si="3"/>
        <v>0</v>
      </c>
      <c r="R97" s="28"/>
      <c r="S97" s="28"/>
    </row>
    <row r="98" spans="1:19" s="2" customFormat="1" x14ac:dyDescent="0.25">
      <c r="A98" t="s">
        <v>8</v>
      </c>
      <c r="B98" s="21">
        <v>0</v>
      </c>
      <c r="C98" s="159">
        <v>0</v>
      </c>
      <c r="D98" s="7" t="s">
        <v>99</v>
      </c>
      <c r="E98" s="8" t="s">
        <v>100</v>
      </c>
      <c r="F98" s="8" t="s">
        <v>225</v>
      </c>
      <c r="G98" s="8" t="s">
        <v>162</v>
      </c>
      <c r="H98" s="8" t="s">
        <v>163</v>
      </c>
      <c r="I98" s="9" t="s">
        <v>164</v>
      </c>
      <c r="J98" s="10"/>
      <c r="K98" s="10"/>
      <c r="R98" s="28"/>
      <c r="S98" s="28"/>
    </row>
    <row r="99" spans="1:19" s="2" customFormat="1" x14ac:dyDescent="0.25">
      <c r="A99" t="s">
        <v>69</v>
      </c>
      <c r="B99" s="21">
        <v>24.10080554952</v>
      </c>
      <c r="C99" s="191">
        <v>36.725037027840003</v>
      </c>
      <c r="D99" s="4"/>
      <c r="E99" s="4"/>
      <c r="F99" s="4"/>
      <c r="G99" s="4">
        <v>0</v>
      </c>
      <c r="H99" s="4"/>
      <c r="I99" s="4"/>
      <c r="J99" s="10">
        <f t="shared" si="2"/>
        <v>0</v>
      </c>
      <c r="K99" s="10">
        <f t="shared" si="3"/>
        <v>0</v>
      </c>
      <c r="R99" s="28"/>
      <c r="S99" s="28"/>
    </row>
    <row r="100" spans="1:19" s="2" customFormat="1" x14ac:dyDescent="0.25">
      <c r="A100" t="s">
        <v>70</v>
      </c>
      <c r="B100" s="21">
        <v>26.396120363760001</v>
      </c>
      <c r="C100" s="191">
        <v>39.020351842079997</v>
      </c>
      <c r="D100" s="4"/>
      <c r="E100" s="4"/>
      <c r="F100" s="4"/>
      <c r="G100" s="4"/>
      <c r="H100" s="4">
        <v>0</v>
      </c>
      <c r="I100" s="4"/>
      <c r="J100" s="10">
        <f t="shared" si="2"/>
        <v>0</v>
      </c>
      <c r="K100" s="10">
        <f t="shared" si="3"/>
        <v>0</v>
      </c>
      <c r="R100" s="28"/>
      <c r="S100" s="28"/>
    </row>
    <row r="101" spans="1:19" s="2" customFormat="1" x14ac:dyDescent="0.25">
      <c r="A101" t="s">
        <v>71</v>
      </c>
      <c r="B101" s="21">
        <v>28.691435177999999</v>
      </c>
      <c r="C101" s="191">
        <v>43.610981470559999</v>
      </c>
      <c r="D101" s="4"/>
      <c r="E101" s="4"/>
      <c r="F101" s="4"/>
      <c r="G101" s="4"/>
      <c r="H101" s="4"/>
      <c r="I101" s="4"/>
      <c r="J101" s="10">
        <f t="shared" si="2"/>
        <v>0</v>
      </c>
      <c r="K101" s="10">
        <f t="shared" si="3"/>
        <v>0</v>
      </c>
      <c r="R101" s="28"/>
      <c r="S101" s="28"/>
    </row>
    <row r="102" spans="1:19" s="2" customFormat="1" x14ac:dyDescent="0.25">
      <c r="A102" t="s">
        <v>72</v>
      </c>
      <c r="B102" s="21">
        <v>29.839092585119996</v>
      </c>
      <c r="C102" s="191">
        <v>48.201611099040001</v>
      </c>
      <c r="D102" s="4"/>
      <c r="E102" s="4"/>
      <c r="F102" s="4"/>
      <c r="G102" s="4"/>
      <c r="H102" s="4"/>
      <c r="I102" s="4"/>
      <c r="J102" s="10">
        <f t="shared" si="2"/>
        <v>0</v>
      </c>
      <c r="K102" s="10">
        <f t="shared" si="3"/>
        <v>0</v>
      </c>
      <c r="R102" s="28"/>
      <c r="S102" s="28"/>
    </row>
    <row r="103" spans="1:19" s="2" customFormat="1" x14ac:dyDescent="0.25">
      <c r="A103" t="s">
        <v>73</v>
      </c>
      <c r="B103" s="21">
        <v>34.429722213599995</v>
      </c>
      <c r="C103" s="191">
        <v>51.644583320400002</v>
      </c>
      <c r="D103" s="4"/>
      <c r="E103" s="4"/>
      <c r="F103" s="4"/>
      <c r="G103" s="4"/>
      <c r="H103" s="4"/>
      <c r="I103" s="4"/>
      <c r="J103" s="10">
        <f t="shared" si="2"/>
        <v>0</v>
      </c>
      <c r="K103" s="10">
        <f t="shared" si="3"/>
        <v>0</v>
      </c>
      <c r="R103" s="28"/>
      <c r="S103" s="28"/>
    </row>
    <row r="104" spans="1:19" s="2" customFormat="1" x14ac:dyDescent="0.25">
      <c r="A104" t="s">
        <v>74</v>
      </c>
      <c r="B104" s="21">
        <v>37.872694434960003</v>
      </c>
      <c r="C104" s="191">
        <v>59.678185170239992</v>
      </c>
      <c r="D104" s="4"/>
      <c r="E104" s="4"/>
      <c r="F104" s="4"/>
      <c r="G104" s="4"/>
      <c r="H104" s="4"/>
      <c r="I104" s="4"/>
      <c r="J104" s="10">
        <f t="shared" si="2"/>
        <v>0</v>
      </c>
      <c r="K104" s="10">
        <f t="shared" si="3"/>
        <v>0</v>
      </c>
      <c r="R104" s="28"/>
      <c r="S104" s="28"/>
    </row>
    <row r="105" spans="1:19" s="2" customFormat="1" x14ac:dyDescent="0.25">
      <c r="A105" t="s">
        <v>132</v>
      </c>
      <c r="B105" s="21">
        <v>0</v>
      </c>
      <c r="C105" s="21">
        <v>0</v>
      </c>
      <c r="D105" s="29"/>
      <c r="E105" s="12"/>
      <c r="F105" s="1"/>
      <c r="G105" s="1"/>
      <c r="H105" s="1"/>
      <c r="I105" s="1"/>
      <c r="J105" s="10">
        <f t="shared" si="2"/>
        <v>0</v>
      </c>
      <c r="K105" s="10">
        <f t="shared" si="3"/>
        <v>0</v>
      </c>
      <c r="R105" s="28"/>
      <c r="S105" s="28"/>
    </row>
    <row r="106" spans="1:19" s="2" customFormat="1" x14ac:dyDescent="0.25">
      <c r="A106" t="s">
        <v>133</v>
      </c>
      <c r="B106" s="21">
        <v>0</v>
      </c>
      <c r="C106" s="21">
        <v>0</v>
      </c>
      <c r="D106" s="29"/>
      <c r="E106" s="12"/>
      <c r="G106" s="1"/>
      <c r="H106" s="1"/>
      <c r="I106" s="1"/>
      <c r="J106" s="10">
        <f t="shared" si="2"/>
        <v>0</v>
      </c>
      <c r="K106" s="10">
        <f t="shared" si="3"/>
        <v>0</v>
      </c>
      <c r="R106" s="28"/>
      <c r="S106" s="28"/>
    </row>
    <row r="107" spans="1:19" s="2" customFormat="1" x14ac:dyDescent="0.25">
      <c r="A107" t="s">
        <v>134</v>
      </c>
      <c r="B107" s="21">
        <v>0</v>
      </c>
      <c r="C107" s="21">
        <v>0</v>
      </c>
      <c r="D107" s="29"/>
      <c r="E107" s="12"/>
      <c r="F107" s="1"/>
      <c r="G107" s="1"/>
      <c r="H107" s="1"/>
      <c r="I107" s="1"/>
      <c r="J107" s="10">
        <f t="shared" si="2"/>
        <v>0</v>
      </c>
      <c r="K107" s="10">
        <f t="shared" si="3"/>
        <v>0</v>
      </c>
      <c r="R107" s="28"/>
      <c r="S107" s="28"/>
    </row>
    <row r="108" spans="1:19" s="2" customFormat="1" x14ac:dyDescent="0.25">
      <c r="A108" t="s">
        <v>135</v>
      </c>
      <c r="B108" s="21">
        <v>0</v>
      </c>
      <c r="C108" s="21">
        <v>0</v>
      </c>
      <c r="D108" s="29"/>
      <c r="E108" s="12"/>
      <c r="F108" s="1"/>
      <c r="G108" s="1"/>
      <c r="H108" s="1"/>
      <c r="I108" s="1"/>
      <c r="J108" s="10">
        <f t="shared" si="2"/>
        <v>0</v>
      </c>
      <c r="K108" s="10">
        <f t="shared" si="3"/>
        <v>0</v>
      </c>
      <c r="R108" s="28"/>
      <c r="S108" s="28"/>
    </row>
    <row r="109" spans="1:19" s="2" customFormat="1" x14ac:dyDescent="0.25">
      <c r="A109" t="s">
        <v>136</v>
      </c>
      <c r="B109" s="21">
        <v>0</v>
      </c>
      <c r="C109" s="21">
        <v>0</v>
      </c>
      <c r="D109" s="29"/>
      <c r="E109" s="12"/>
      <c r="F109" s="1"/>
      <c r="G109" s="1"/>
      <c r="H109" s="1"/>
      <c r="I109" s="1"/>
      <c r="J109" s="10">
        <f t="shared" si="2"/>
        <v>0</v>
      </c>
      <c r="K109" s="10">
        <f t="shared" si="3"/>
        <v>0</v>
      </c>
      <c r="R109" s="28"/>
      <c r="S109" s="28"/>
    </row>
    <row r="110" spans="1:19" s="2" customFormat="1" x14ac:dyDescent="0.25">
      <c r="A110" t="s">
        <v>8</v>
      </c>
      <c r="B110" s="21">
        <v>0</v>
      </c>
      <c r="C110" s="159">
        <v>0</v>
      </c>
      <c r="D110" s="7" t="s">
        <v>99</v>
      </c>
      <c r="E110" s="8" t="s">
        <v>100</v>
      </c>
      <c r="F110" s="8" t="s">
        <v>225</v>
      </c>
      <c r="G110" s="8" t="s">
        <v>162</v>
      </c>
      <c r="H110" s="8" t="s">
        <v>163</v>
      </c>
      <c r="I110" s="9" t="s">
        <v>164</v>
      </c>
      <c r="J110" s="10"/>
      <c r="K110" s="10"/>
      <c r="R110" s="28"/>
      <c r="S110" s="28"/>
    </row>
    <row r="111" spans="1:19" s="2" customFormat="1" x14ac:dyDescent="0.25">
      <c r="A111" t="s">
        <v>75</v>
      </c>
      <c r="B111" s="21">
        <v>25.248462956640001</v>
      </c>
      <c r="C111" s="191">
        <v>39.020351842079997</v>
      </c>
      <c r="D111" s="4"/>
      <c r="E111" s="4"/>
      <c r="F111" s="4"/>
      <c r="G111" s="4">
        <v>0</v>
      </c>
      <c r="H111" s="4"/>
      <c r="I111" s="4"/>
      <c r="J111" s="10">
        <f t="shared" si="2"/>
        <v>0</v>
      </c>
      <c r="K111" s="10">
        <f t="shared" si="3"/>
        <v>0</v>
      </c>
      <c r="R111" s="28"/>
      <c r="S111" s="28"/>
    </row>
    <row r="112" spans="1:19" s="2" customFormat="1" x14ac:dyDescent="0.25">
      <c r="A112" t="s">
        <v>76</v>
      </c>
      <c r="B112" s="21">
        <v>27.543777770879995</v>
      </c>
      <c r="C112" s="191">
        <v>41.315666656320005</v>
      </c>
      <c r="D112" s="4"/>
      <c r="E112" s="4"/>
      <c r="F112" s="4"/>
      <c r="G112" s="4"/>
      <c r="H112" s="4">
        <v>0</v>
      </c>
      <c r="I112" s="4"/>
      <c r="J112" s="10">
        <f t="shared" si="2"/>
        <v>0</v>
      </c>
      <c r="K112" s="10">
        <f t="shared" si="3"/>
        <v>0</v>
      </c>
      <c r="R112" s="28"/>
      <c r="S112" s="28"/>
    </row>
    <row r="113" spans="1:19" s="2" customFormat="1" x14ac:dyDescent="0.25">
      <c r="A113" t="s">
        <v>77</v>
      </c>
      <c r="B113" s="21">
        <v>29.839092585119996</v>
      </c>
      <c r="C113" s="191">
        <v>45.906296284800007</v>
      </c>
      <c r="D113" s="4"/>
      <c r="E113" s="4"/>
      <c r="F113" s="4"/>
      <c r="G113" s="4"/>
      <c r="H113" s="4"/>
      <c r="I113" s="4"/>
      <c r="J113" s="10">
        <f t="shared" si="2"/>
        <v>0</v>
      </c>
      <c r="K113" s="10">
        <f t="shared" si="3"/>
        <v>0</v>
      </c>
      <c r="R113" s="28"/>
      <c r="S113" s="28"/>
    </row>
    <row r="114" spans="1:19" s="2" customFormat="1" x14ac:dyDescent="0.25">
      <c r="A114" t="s">
        <v>78</v>
      </c>
      <c r="B114" s="21">
        <v>32.134407399359993</v>
      </c>
      <c r="C114" s="191">
        <v>50.496925913280002</v>
      </c>
      <c r="D114" s="4"/>
      <c r="E114" s="4"/>
      <c r="F114" s="4"/>
      <c r="G114" s="4"/>
      <c r="H114" s="4"/>
      <c r="I114" s="4"/>
      <c r="J114" s="10">
        <f t="shared" si="2"/>
        <v>0</v>
      </c>
      <c r="K114" s="10">
        <f t="shared" si="3"/>
        <v>0</v>
      </c>
      <c r="R114" s="28"/>
      <c r="S114" s="28"/>
    </row>
    <row r="115" spans="1:19" s="2" customFormat="1" x14ac:dyDescent="0.25">
      <c r="A115" t="s">
        <v>79</v>
      </c>
      <c r="B115" s="21">
        <v>35.577379620719995</v>
      </c>
      <c r="C115" s="191">
        <v>53.939898134640003</v>
      </c>
      <c r="D115" s="4"/>
      <c r="E115" s="4"/>
      <c r="F115" s="4"/>
      <c r="G115" s="4"/>
      <c r="H115" s="4"/>
      <c r="I115" s="4"/>
      <c r="J115" s="10">
        <f t="shared" si="2"/>
        <v>0</v>
      </c>
      <c r="K115" s="10">
        <f t="shared" si="3"/>
        <v>0</v>
      </c>
      <c r="R115" s="28"/>
      <c r="S115" s="28"/>
    </row>
    <row r="116" spans="1:19" s="2" customFormat="1" x14ac:dyDescent="0.25">
      <c r="A116" t="s">
        <v>80</v>
      </c>
      <c r="B116" s="21">
        <v>40.168009249199997</v>
      </c>
      <c r="C116" s="191">
        <v>61.97349998448</v>
      </c>
      <c r="D116" s="4"/>
      <c r="E116" s="4"/>
      <c r="F116" s="4"/>
      <c r="G116" s="4"/>
      <c r="H116" s="4"/>
      <c r="I116" s="4"/>
      <c r="J116" s="10">
        <f t="shared" si="2"/>
        <v>0</v>
      </c>
      <c r="K116" s="10">
        <f t="shared" si="3"/>
        <v>0</v>
      </c>
      <c r="R116" s="28"/>
      <c r="S116" s="28"/>
    </row>
    <row r="117" spans="1:19" s="2" customFormat="1" x14ac:dyDescent="0.25">
      <c r="A117" t="s">
        <v>137</v>
      </c>
      <c r="B117" s="21">
        <v>43.610981470559999</v>
      </c>
      <c r="C117" s="21">
        <v>0</v>
      </c>
      <c r="D117" s="4"/>
      <c r="E117" s="4"/>
      <c r="F117" s="1"/>
      <c r="G117" s="1"/>
      <c r="H117" s="1"/>
      <c r="I117" s="1"/>
      <c r="J117" s="10">
        <f t="shared" si="2"/>
        <v>0</v>
      </c>
      <c r="K117" s="10">
        <f t="shared" si="3"/>
        <v>0</v>
      </c>
      <c r="R117" s="28"/>
      <c r="S117" s="28"/>
    </row>
    <row r="118" spans="1:19" s="2" customFormat="1" x14ac:dyDescent="0.25">
      <c r="A118" t="s">
        <v>138</v>
      </c>
      <c r="B118" s="21">
        <v>50.496925913280002</v>
      </c>
      <c r="C118" s="21">
        <v>0</v>
      </c>
      <c r="D118" s="4"/>
      <c r="E118" s="4"/>
      <c r="G118" s="1"/>
      <c r="H118" s="1"/>
      <c r="I118" s="1"/>
      <c r="J118" s="10">
        <f t="shared" si="2"/>
        <v>0</v>
      </c>
      <c r="K118" s="10">
        <f t="shared" si="3"/>
        <v>0</v>
      </c>
      <c r="R118" s="28"/>
      <c r="S118" s="28"/>
    </row>
    <row r="119" spans="1:19" s="2" customFormat="1" x14ac:dyDescent="0.25">
      <c r="A119" t="s">
        <v>139</v>
      </c>
      <c r="B119" s="21">
        <v>53.939898134640003</v>
      </c>
      <c r="C119" s="21">
        <v>0</v>
      </c>
      <c r="D119" s="4"/>
      <c r="E119" s="4"/>
      <c r="F119" s="1"/>
      <c r="G119" s="1"/>
      <c r="H119" s="1"/>
      <c r="I119" s="1"/>
      <c r="J119" s="10">
        <f t="shared" si="2"/>
        <v>0</v>
      </c>
      <c r="K119" s="10">
        <f t="shared" si="3"/>
        <v>0</v>
      </c>
      <c r="R119" s="28"/>
      <c r="S119" s="28"/>
    </row>
    <row r="120" spans="1:19" s="2" customFormat="1" x14ac:dyDescent="0.25">
      <c r="A120" t="s">
        <v>140</v>
      </c>
      <c r="B120" s="21">
        <v>60.82584257736</v>
      </c>
      <c r="C120" s="21">
        <v>0</v>
      </c>
      <c r="D120" s="4"/>
      <c r="E120" s="4"/>
      <c r="F120" s="1"/>
      <c r="G120" s="1"/>
      <c r="H120" s="1"/>
      <c r="I120" s="1"/>
      <c r="J120" s="10">
        <f t="shared" si="2"/>
        <v>0</v>
      </c>
      <c r="K120" s="10">
        <f t="shared" si="3"/>
        <v>0</v>
      </c>
      <c r="R120" s="28"/>
      <c r="S120" s="28"/>
    </row>
    <row r="121" spans="1:19" s="2" customFormat="1" x14ac:dyDescent="0.25">
      <c r="A121" t="s">
        <v>141</v>
      </c>
      <c r="B121" s="21">
        <v>76.89304627704</v>
      </c>
      <c r="C121" s="21">
        <v>0</v>
      </c>
      <c r="D121" s="4"/>
      <c r="E121" s="4"/>
      <c r="F121" s="1"/>
      <c r="G121" s="1"/>
      <c r="H121" s="1"/>
      <c r="I121" s="1"/>
      <c r="J121" s="10">
        <f t="shared" si="2"/>
        <v>0</v>
      </c>
      <c r="K121" s="10">
        <f t="shared" si="3"/>
        <v>0</v>
      </c>
      <c r="R121" s="28"/>
      <c r="S121" s="28"/>
    </row>
    <row r="122" spans="1:19" s="2" customFormat="1" x14ac:dyDescent="0.25">
      <c r="A122"/>
      <c r="B122" s="21">
        <v>0</v>
      </c>
      <c r="C122" s="159">
        <v>0</v>
      </c>
      <c r="D122" s="7" t="s">
        <v>99</v>
      </c>
      <c r="E122" s="8" t="s">
        <v>100</v>
      </c>
      <c r="F122" s="8" t="s">
        <v>225</v>
      </c>
      <c r="G122" s="8" t="s">
        <v>162</v>
      </c>
      <c r="H122" s="8" t="s">
        <v>163</v>
      </c>
      <c r="I122" s="9" t="s">
        <v>164</v>
      </c>
      <c r="J122" s="10"/>
      <c r="K122" s="10"/>
      <c r="R122" s="28"/>
      <c r="S122" s="28"/>
    </row>
    <row r="123" spans="1:19" s="2" customFormat="1" x14ac:dyDescent="0.25">
      <c r="A123" t="s">
        <v>81</v>
      </c>
      <c r="B123" s="21">
        <v>26.396120363760001</v>
      </c>
      <c r="C123" s="191">
        <v>41.315666656320005</v>
      </c>
      <c r="D123" s="4"/>
      <c r="E123" s="4"/>
      <c r="F123" s="4"/>
      <c r="G123" s="4">
        <v>0</v>
      </c>
      <c r="H123" s="4"/>
      <c r="I123" s="4"/>
      <c r="J123" s="10">
        <f t="shared" si="2"/>
        <v>0</v>
      </c>
      <c r="K123" s="10">
        <f t="shared" si="3"/>
        <v>0</v>
      </c>
      <c r="R123" s="28"/>
      <c r="S123" s="28"/>
    </row>
    <row r="124" spans="1:19" s="2" customFormat="1" x14ac:dyDescent="0.25">
      <c r="A124" t="s">
        <v>82</v>
      </c>
      <c r="B124" s="21">
        <v>28.691435177999999</v>
      </c>
      <c r="C124" s="191">
        <v>44.758638877679999</v>
      </c>
      <c r="D124" s="4"/>
      <c r="E124" s="4"/>
      <c r="F124" s="4"/>
      <c r="G124" s="4"/>
      <c r="H124" s="4">
        <v>0</v>
      </c>
      <c r="I124" s="4"/>
      <c r="J124" s="10">
        <f t="shared" si="2"/>
        <v>0</v>
      </c>
      <c r="K124" s="10">
        <f t="shared" si="3"/>
        <v>0</v>
      </c>
      <c r="R124" s="28"/>
      <c r="S124" s="28"/>
    </row>
    <row r="125" spans="1:19" s="2" customFormat="1" x14ac:dyDescent="0.25">
      <c r="A125" t="s">
        <v>83</v>
      </c>
      <c r="B125" s="21">
        <v>33.282064806480001</v>
      </c>
      <c r="C125" s="191">
        <v>49.349268506160001</v>
      </c>
      <c r="D125" s="4"/>
      <c r="E125" s="4"/>
      <c r="F125" s="4"/>
      <c r="G125" s="4"/>
      <c r="H125" s="4"/>
      <c r="I125" s="4"/>
      <c r="J125" s="10">
        <f t="shared" si="2"/>
        <v>0</v>
      </c>
      <c r="K125" s="10">
        <f t="shared" si="3"/>
        <v>0</v>
      </c>
      <c r="R125" s="28"/>
      <c r="S125" s="28"/>
    </row>
    <row r="126" spans="1:19" s="2" customFormat="1" x14ac:dyDescent="0.25">
      <c r="A126" t="s">
        <v>84</v>
      </c>
      <c r="B126" s="21">
        <v>36.725037027840003</v>
      </c>
      <c r="C126" s="191">
        <v>55.08755554175999</v>
      </c>
      <c r="D126" s="4"/>
      <c r="E126" s="4"/>
      <c r="F126" s="4"/>
      <c r="G126" s="4"/>
      <c r="H126" s="4"/>
      <c r="I126" s="4"/>
      <c r="J126" s="10">
        <f t="shared" si="2"/>
        <v>0</v>
      </c>
      <c r="K126" s="10">
        <f t="shared" si="3"/>
        <v>0</v>
      </c>
      <c r="R126" s="28"/>
      <c r="S126" s="28"/>
    </row>
    <row r="127" spans="1:19" s="2" customFormat="1" x14ac:dyDescent="0.25">
      <c r="A127" t="s">
        <v>85</v>
      </c>
      <c r="B127" s="21">
        <v>39.020351842079997</v>
      </c>
      <c r="C127" s="191">
        <v>58.530527763119991</v>
      </c>
      <c r="D127" s="4"/>
      <c r="E127" s="4"/>
      <c r="F127" s="4"/>
      <c r="G127" s="4"/>
      <c r="H127" s="4"/>
      <c r="I127" s="4"/>
      <c r="J127" s="10">
        <f t="shared" si="2"/>
        <v>0</v>
      </c>
      <c r="K127" s="10">
        <f t="shared" si="3"/>
        <v>0</v>
      </c>
      <c r="R127" s="28"/>
      <c r="S127" s="28"/>
    </row>
    <row r="128" spans="1:19" s="2" customFormat="1" x14ac:dyDescent="0.25">
      <c r="A128" t="s">
        <v>86</v>
      </c>
      <c r="B128" s="21">
        <v>47.05395369192</v>
      </c>
      <c r="C128" s="191">
        <v>67.711787020079996</v>
      </c>
      <c r="D128" s="4"/>
      <c r="E128" s="4"/>
      <c r="F128" s="4"/>
      <c r="G128" s="4"/>
      <c r="H128" s="4"/>
      <c r="I128" s="4"/>
      <c r="J128" s="10">
        <f t="shared" si="2"/>
        <v>0</v>
      </c>
      <c r="K128" s="10">
        <f t="shared" si="3"/>
        <v>0</v>
      </c>
      <c r="R128" s="28"/>
      <c r="S128" s="28"/>
    </row>
    <row r="129" spans="1:19" s="2" customFormat="1" x14ac:dyDescent="0.25">
      <c r="A129" t="s">
        <v>142</v>
      </c>
      <c r="B129" s="21">
        <v>50.496925913280002</v>
      </c>
      <c r="C129" s="21">
        <v>0</v>
      </c>
      <c r="D129" s="4"/>
      <c r="E129" s="4"/>
      <c r="F129" s="1"/>
      <c r="G129" s="1"/>
      <c r="H129" s="1"/>
      <c r="I129" s="1"/>
      <c r="J129" s="10">
        <f t="shared" si="2"/>
        <v>0</v>
      </c>
      <c r="K129" s="10">
        <f t="shared" si="3"/>
        <v>0</v>
      </c>
      <c r="R129" s="28"/>
      <c r="S129" s="28"/>
    </row>
    <row r="130" spans="1:19" s="2" customFormat="1" x14ac:dyDescent="0.25">
      <c r="A130" t="s">
        <v>143</v>
      </c>
      <c r="B130" s="21">
        <v>53.939898134640003</v>
      </c>
      <c r="C130" s="21">
        <v>0</v>
      </c>
      <c r="D130" s="4"/>
      <c r="E130" s="4"/>
      <c r="G130" s="1"/>
      <c r="H130" s="1"/>
      <c r="I130" s="1"/>
      <c r="J130" s="10">
        <f t="shared" si="2"/>
        <v>0</v>
      </c>
      <c r="K130" s="10">
        <f t="shared" si="3"/>
        <v>0</v>
      </c>
      <c r="R130" s="28"/>
      <c r="S130" s="28"/>
    </row>
    <row r="131" spans="1:19" s="2" customFormat="1" x14ac:dyDescent="0.25">
      <c r="A131" t="s">
        <v>144</v>
      </c>
      <c r="B131" s="21">
        <v>58.530527763119991</v>
      </c>
      <c r="C131" s="21">
        <v>0</v>
      </c>
      <c r="D131" s="4"/>
      <c r="E131" s="4"/>
      <c r="F131" s="1"/>
      <c r="G131" s="1"/>
      <c r="H131" s="1"/>
      <c r="I131" s="1"/>
      <c r="J131" s="10">
        <f t="shared" si="2"/>
        <v>0</v>
      </c>
      <c r="K131" s="10">
        <f t="shared" si="3"/>
        <v>0</v>
      </c>
      <c r="R131" s="28"/>
      <c r="S131" s="28"/>
    </row>
    <row r="132" spans="1:19" s="2" customFormat="1" x14ac:dyDescent="0.25">
      <c r="A132" t="s">
        <v>145</v>
      </c>
      <c r="B132" s="21">
        <v>65.416472205839995</v>
      </c>
      <c r="C132" s="21">
        <v>0</v>
      </c>
      <c r="D132" s="4"/>
      <c r="E132" s="4"/>
      <c r="F132" s="1"/>
      <c r="G132" s="1"/>
      <c r="H132" s="1"/>
      <c r="I132" s="1"/>
      <c r="J132" s="10">
        <f t="shared" ref="J132:J181" si="4">IFERROR((ROUND((B132*D132)+((B132*E132)*1.15),2)),"REVISAR")</f>
        <v>0</v>
      </c>
      <c r="K132" s="10">
        <f t="shared" ref="K132:K181" si="5">IFERROR((ROUND((F132*C132)+(G132*C132*1.1)+(H132*C132*1.15)+(I132*C132*1.15*1.1),2)),"REVISAR")</f>
        <v>0</v>
      </c>
      <c r="R132" s="28"/>
      <c r="S132" s="28"/>
    </row>
    <row r="133" spans="1:19" s="2" customFormat="1" x14ac:dyDescent="0.25">
      <c r="A133" t="s">
        <v>146</v>
      </c>
      <c r="B133" s="21">
        <v>82.63133331264001</v>
      </c>
      <c r="C133" s="21">
        <v>0</v>
      </c>
      <c r="D133" s="4"/>
      <c r="E133" s="4"/>
      <c r="F133" s="1"/>
      <c r="G133" s="1"/>
      <c r="H133" s="1"/>
      <c r="I133" s="1"/>
      <c r="J133" s="10">
        <f t="shared" si="4"/>
        <v>0</v>
      </c>
      <c r="K133" s="10">
        <f t="shared" si="5"/>
        <v>0</v>
      </c>
      <c r="R133" s="28"/>
      <c r="S133" s="28"/>
    </row>
    <row r="134" spans="1:19" s="2" customFormat="1" x14ac:dyDescent="0.25">
      <c r="A134"/>
      <c r="B134" s="21">
        <v>0</v>
      </c>
      <c r="C134" s="159">
        <v>0</v>
      </c>
      <c r="D134" s="7" t="s">
        <v>99</v>
      </c>
      <c r="E134" s="8" t="s">
        <v>100</v>
      </c>
      <c r="F134" s="8" t="s">
        <v>225</v>
      </c>
      <c r="G134" s="8" t="s">
        <v>162</v>
      </c>
      <c r="H134" s="8" t="s">
        <v>163</v>
      </c>
      <c r="I134" s="9" t="s">
        <v>164</v>
      </c>
      <c r="J134" s="10"/>
      <c r="K134" s="10"/>
      <c r="R134" s="28"/>
      <c r="S134" s="28"/>
    </row>
    <row r="135" spans="1:19" s="2" customFormat="1" x14ac:dyDescent="0.25">
      <c r="A135" t="s">
        <v>181</v>
      </c>
      <c r="B135" s="21">
        <v>28.691435177999999</v>
      </c>
      <c r="C135" s="191">
        <v>44.758638877679999</v>
      </c>
      <c r="D135" s="4"/>
      <c r="E135" s="4"/>
      <c r="F135" s="4"/>
      <c r="G135" s="4">
        <v>0</v>
      </c>
      <c r="H135" s="4"/>
      <c r="I135" s="4"/>
      <c r="J135" s="10">
        <f t="shared" si="4"/>
        <v>0</v>
      </c>
      <c r="K135" s="10">
        <f t="shared" si="5"/>
        <v>0</v>
      </c>
      <c r="R135" s="28"/>
      <c r="S135" s="28"/>
    </row>
    <row r="136" spans="1:19" s="2" customFormat="1" x14ac:dyDescent="0.25">
      <c r="A136" t="s">
        <v>182</v>
      </c>
      <c r="B136" s="21">
        <v>33.282064806480001</v>
      </c>
      <c r="C136" s="191">
        <v>49.349268506160001</v>
      </c>
      <c r="D136" s="4"/>
      <c r="E136" s="4"/>
      <c r="F136" s="4"/>
      <c r="G136" s="4"/>
      <c r="H136" s="4">
        <v>0</v>
      </c>
      <c r="I136" s="4"/>
      <c r="J136" s="10">
        <f t="shared" si="4"/>
        <v>0</v>
      </c>
      <c r="K136" s="10">
        <f t="shared" si="5"/>
        <v>0</v>
      </c>
      <c r="R136" s="28"/>
      <c r="S136" s="28"/>
    </row>
    <row r="137" spans="1:19" s="2" customFormat="1" x14ac:dyDescent="0.25">
      <c r="A137" t="s">
        <v>183</v>
      </c>
      <c r="B137" s="21">
        <v>39.020351842079997</v>
      </c>
      <c r="C137" s="191">
        <v>57.382870355999998</v>
      </c>
      <c r="D137" s="4"/>
      <c r="E137" s="4"/>
      <c r="F137" s="4"/>
      <c r="G137" s="4"/>
      <c r="H137" s="4"/>
      <c r="I137" s="4"/>
      <c r="J137" s="10">
        <f t="shared" si="4"/>
        <v>0</v>
      </c>
      <c r="K137" s="10">
        <f t="shared" si="5"/>
        <v>0</v>
      </c>
      <c r="R137" s="28"/>
      <c r="S137" s="28"/>
    </row>
    <row r="138" spans="1:19" s="2" customFormat="1" x14ac:dyDescent="0.25">
      <c r="A138" t="s">
        <v>184</v>
      </c>
      <c r="B138" s="21">
        <v>43.610981470559999</v>
      </c>
      <c r="C138" s="191">
        <v>64.268814798719987</v>
      </c>
      <c r="D138" s="4"/>
      <c r="E138" s="4"/>
      <c r="F138" s="4"/>
      <c r="G138" s="4"/>
      <c r="H138" s="4"/>
      <c r="I138" s="4"/>
      <c r="J138" s="10">
        <f t="shared" si="4"/>
        <v>0</v>
      </c>
      <c r="K138" s="10">
        <f t="shared" si="5"/>
        <v>0</v>
      </c>
      <c r="R138" s="28"/>
      <c r="S138" s="28"/>
    </row>
    <row r="139" spans="1:19" s="2" customFormat="1" x14ac:dyDescent="0.25">
      <c r="A139" t="s">
        <v>185</v>
      </c>
      <c r="B139" s="21">
        <v>48.201611099040001</v>
      </c>
      <c r="C139" s="191">
        <v>70.007101834320011</v>
      </c>
      <c r="D139" s="4"/>
      <c r="E139" s="4"/>
      <c r="F139" s="4"/>
      <c r="G139" s="4"/>
      <c r="H139" s="4"/>
      <c r="I139" s="4"/>
      <c r="J139" s="10">
        <f t="shared" si="4"/>
        <v>0</v>
      </c>
      <c r="K139" s="10">
        <f t="shared" si="5"/>
        <v>0</v>
      </c>
      <c r="R139" s="28"/>
      <c r="S139" s="28"/>
    </row>
    <row r="140" spans="1:19" s="2" customFormat="1" x14ac:dyDescent="0.25">
      <c r="A140" t="s">
        <v>186</v>
      </c>
      <c r="B140" s="21">
        <v>57.382870355999998</v>
      </c>
      <c r="C140" s="191">
        <v>82.63133331264001</v>
      </c>
      <c r="D140" s="4"/>
      <c r="E140" s="4"/>
      <c r="F140" s="4"/>
      <c r="G140" s="4"/>
      <c r="H140" s="4"/>
      <c r="I140" s="4"/>
      <c r="J140" s="10">
        <f t="shared" si="4"/>
        <v>0</v>
      </c>
      <c r="K140" s="10">
        <f t="shared" si="5"/>
        <v>0</v>
      </c>
      <c r="R140" s="28"/>
      <c r="S140" s="28"/>
    </row>
    <row r="141" spans="1:19" s="2" customFormat="1" x14ac:dyDescent="0.25">
      <c r="A141" t="s">
        <v>187</v>
      </c>
      <c r="B141" s="21">
        <v>63.121157391599994</v>
      </c>
      <c r="C141" s="21">
        <v>0</v>
      </c>
      <c r="D141" s="4"/>
      <c r="E141" s="4"/>
      <c r="F141" s="1"/>
      <c r="G141" s="1"/>
      <c r="H141" s="1"/>
      <c r="I141" s="1"/>
      <c r="J141" s="10">
        <f t="shared" si="4"/>
        <v>0</v>
      </c>
      <c r="K141" s="10">
        <f t="shared" si="5"/>
        <v>0</v>
      </c>
      <c r="R141" s="28"/>
      <c r="S141" s="28"/>
    </row>
    <row r="142" spans="1:19" s="2" customFormat="1" x14ac:dyDescent="0.25">
      <c r="A142" t="s">
        <v>188</v>
      </c>
      <c r="B142" s="21">
        <v>68.859444427199989</v>
      </c>
      <c r="C142" s="21">
        <v>0</v>
      </c>
      <c r="D142" s="4"/>
      <c r="E142" s="4"/>
      <c r="G142" s="1"/>
      <c r="H142" s="1"/>
      <c r="I142" s="1"/>
      <c r="J142" s="10">
        <f t="shared" si="4"/>
        <v>0</v>
      </c>
      <c r="K142" s="10">
        <f t="shared" si="5"/>
        <v>0</v>
      </c>
      <c r="R142" s="28"/>
      <c r="S142" s="28"/>
    </row>
    <row r="143" spans="1:19" s="2" customFormat="1" x14ac:dyDescent="0.25">
      <c r="A143" t="s">
        <v>189</v>
      </c>
      <c r="B143" s="21">
        <v>73.450074055680005</v>
      </c>
      <c r="C143" s="21">
        <v>0</v>
      </c>
      <c r="D143" s="4"/>
      <c r="E143" s="4"/>
      <c r="F143" s="1"/>
      <c r="G143" s="1"/>
      <c r="H143" s="1"/>
      <c r="I143" s="1"/>
      <c r="J143" s="10">
        <f t="shared" si="4"/>
        <v>0</v>
      </c>
      <c r="K143" s="10">
        <f t="shared" si="5"/>
        <v>0</v>
      </c>
      <c r="R143" s="28"/>
      <c r="S143" s="28"/>
    </row>
    <row r="144" spans="1:19" s="2" customFormat="1" x14ac:dyDescent="0.25">
      <c r="A144" t="s">
        <v>190</v>
      </c>
      <c r="B144" s="21">
        <v>78.040703684159993</v>
      </c>
      <c r="C144" s="21">
        <v>0</v>
      </c>
      <c r="D144" s="4"/>
      <c r="E144" s="4"/>
      <c r="F144" s="1"/>
      <c r="G144" s="1"/>
      <c r="H144" s="1"/>
      <c r="I144" s="1"/>
      <c r="J144" s="10">
        <f t="shared" si="4"/>
        <v>0</v>
      </c>
      <c r="K144" s="10">
        <f t="shared" si="5"/>
        <v>0</v>
      </c>
      <c r="R144" s="28"/>
      <c r="S144" s="28"/>
    </row>
    <row r="145" spans="1:19" s="2" customFormat="1" x14ac:dyDescent="0.25">
      <c r="A145" t="s">
        <v>191</v>
      </c>
      <c r="B145" s="21">
        <v>89.517277755359999</v>
      </c>
      <c r="C145" s="21">
        <v>0</v>
      </c>
      <c r="D145" s="4"/>
      <c r="E145" s="4"/>
      <c r="F145" s="1"/>
      <c r="G145" s="1"/>
      <c r="H145" s="1"/>
      <c r="I145" s="1"/>
      <c r="J145" s="10">
        <f t="shared" si="4"/>
        <v>0</v>
      </c>
      <c r="K145" s="10">
        <f t="shared" si="5"/>
        <v>0</v>
      </c>
      <c r="R145" s="28"/>
      <c r="S145" s="28"/>
    </row>
    <row r="146" spans="1:19" s="2" customFormat="1" x14ac:dyDescent="0.25">
      <c r="A146"/>
      <c r="B146" s="21">
        <v>0</v>
      </c>
      <c r="C146" s="159">
        <v>0</v>
      </c>
      <c r="D146" s="7" t="s">
        <v>99</v>
      </c>
      <c r="E146" s="8" t="s">
        <v>100</v>
      </c>
      <c r="F146" s="8" t="s">
        <v>225</v>
      </c>
      <c r="G146" s="8" t="s">
        <v>162</v>
      </c>
      <c r="H146" s="8" t="s">
        <v>163</v>
      </c>
      <c r="I146" s="9" t="s">
        <v>164</v>
      </c>
      <c r="J146" s="10"/>
      <c r="K146" s="10"/>
      <c r="R146" s="28"/>
      <c r="S146" s="28"/>
    </row>
    <row r="147" spans="1:19" s="2" customFormat="1" x14ac:dyDescent="0.25">
      <c r="A147" t="s">
        <v>192</v>
      </c>
      <c r="B147" s="21">
        <v>32.134407399359993</v>
      </c>
      <c r="C147" s="184">
        <v>48.201611099040001</v>
      </c>
      <c r="D147" s="4"/>
      <c r="E147" s="4"/>
      <c r="F147" s="4"/>
      <c r="G147" s="4">
        <v>0</v>
      </c>
      <c r="H147" s="4"/>
      <c r="I147" s="4"/>
      <c r="J147" s="10">
        <f t="shared" si="4"/>
        <v>0</v>
      </c>
      <c r="K147" s="10">
        <f t="shared" si="5"/>
        <v>0</v>
      </c>
      <c r="R147" s="28"/>
      <c r="S147" s="28"/>
    </row>
    <row r="148" spans="1:19" s="2" customFormat="1" x14ac:dyDescent="0.25">
      <c r="A148" t="s">
        <v>193</v>
      </c>
      <c r="B148" s="21">
        <v>35.577379620719995</v>
      </c>
      <c r="C148" s="184">
        <v>51.644583320400002</v>
      </c>
      <c r="D148" s="4"/>
      <c r="E148" s="4"/>
      <c r="F148" s="4"/>
      <c r="G148" s="4"/>
      <c r="H148" s="4">
        <v>0</v>
      </c>
      <c r="I148" s="4"/>
      <c r="J148" s="10">
        <f t="shared" si="4"/>
        <v>0</v>
      </c>
      <c r="K148" s="10">
        <f t="shared" si="5"/>
        <v>0</v>
      </c>
      <c r="R148" s="28"/>
      <c r="S148" s="28"/>
    </row>
    <row r="149" spans="1:19" s="2" customFormat="1" x14ac:dyDescent="0.25">
      <c r="A149" t="s">
        <v>194</v>
      </c>
      <c r="B149" s="21">
        <v>49.349268506160001</v>
      </c>
      <c r="C149" s="184">
        <v>68.859444427199989</v>
      </c>
      <c r="D149" s="4"/>
      <c r="E149" s="4"/>
      <c r="F149" s="4"/>
      <c r="G149" s="4"/>
      <c r="H149" s="4"/>
      <c r="I149" s="4"/>
      <c r="J149" s="10">
        <f t="shared" si="4"/>
        <v>0</v>
      </c>
      <c r="K149" s="10">
        <f t="shared" si="5"/>
        <v>0</v>
      </c>
      <c r="R149" s="28"/>
      <c r="S149" s="28"/>
    </row>
    <row r="150" spans="1:19" s="2" customFormat="1" x14ac:dyDescent="0.25">
      <c r="A150" t="s">
        <v>195</v>
      </c>
      <c r="B150" s="21">
        <v>55.08755554175999</v>
      </c>
      <c r="C150" s="184">
        <v>76.89304627704</v>
      </c>
      <c r="D150" s="4"/>
      <c r="E150" s="4"/>
      <c r="F150" s="4"/>
      <c r="G150" s="4"/>
      <c r="H150" s="4"/>
      <c r="I150" s="4"/>
      <c r="J150" s="10">
        <f t="shared" si="4"/>
        <v>0</v>
      </c>
      <c r="K150" s="10">
        <f t="shared" si="5"/>
        <v>0</v>
      </c>
      <c r="R150" s="28"/>
      <c r="S150" s="28"/>
    </row>
    <row r="151" spans="1:19" s="2" customFormat="1" x14ac:dyDescent="0.25">
      <c r="A151" t="s">
        <v>196</v>
      </c>
      <c r="B151" s="21">
        <v>59.678185170239992</v>
      </c>
      <c r="C151" s="184">
        <v>82.63133331264001</v>
      </c>
      <c r="D151" s="4"/>
      <c r="E151" s="4"/>
      <c r="F151" s="4"/>
      <c r="G151" s="4"/>
      <c r="H151" s="4"/>
      <c r="I151" s="4"/>
      <c r="J151" s="10">
        <f t="shared" si="4"/>
        <v>0</v>
      </c>
      <c r="K151" s="10">
        <f t="shared" si="5"/>
        <v>0</v>
      </c>
      <c r="R151" s="28"/>
      <c r="S151" s="28"/>
    </row>
    <row r="152" spans="1:19" s="2" customFormat="1" x14ac:dyDescent="0.25">
      <c r="A152" t="s">
        <v>197</v>
      </c>
      <c r="B152" s="21">
        <v>66.564129612960002</v>
      </c>
      <c r="C152" s="184">
        <v>92.960249976719993</v>
      </c>
      <c r="D152" s="4"/>
      <c r="E152" s="4"/>
      <c r="F152" s="4"/>
      <c r="G152" s="4"/>
      <c r="H152" s="4"/>
      <c r="I152" s="4"/>
      <c r="J152" s="10">
        <f t="shared" si="4"/>
        <v>0</v>
      </c>
      <c r="K152" s="10">
        <f t="shared" si="5"/>
        <v>0</v>
      </c>
      <c r="R152" s="28"/>
      <c r="S152" s="28"/>
    </row>
    <row r="153" spans="1:19" s="2" customFormat="1" x14ac:dyDescent="0.25">
      <c r="A153" t="s">
        <v>198</v>
      </c>
      <c r="B153" s="21">
        <v>70.007101834320011</v>
      </c>
      <c r="C153" s="21">
        <v>0</v>
      </c>
      <c r="D153" s="4"/>
      <c r="E153" s="4"/>
      <c r="F153" s="1"/>
      <c r="G153" s="1"/>
      <c r="H153" s="1"/>
      <c r="I153" s="1"/>
      <c r="J153" s="10">
        <f t="shared" si="4"/>
        <v>0</v>
      </c>
      <c r="K153" s="10">
        <f t="shared" si="5"/>
        <v>0</v>
      </c>
      <c r="R153" s="28"/>
      <c r="S153" s="28"/>
    </row>
    <row r="154" spans="1:19" s="2" customFormat="1" x14ac:dyDescent="0.25">
      <c r="A154" t="s">
        <v>199</v>
      </c>
      <c r="B154" s="21">
        <v>73.450074055680005</v>
      </c>
      <c r="C154" s="21">
        <v>0</v>
      </c>
      <c r="D154" s="4"/>
      <c r="E154" s="4"/>
      <c r="G154" s="1"/>
      <c r="H154" s="1"/>
      <c r="I154" s="1"/>
      <c r="J154" s="10">
        <f t="shared" si="4"/>
        <v>0</v>
      </c>
      <c r="K154" s="10">
        <f t="shared" si="5"/>
        <v>0</v>
      </c>
      <c r="R154" s="28"/>
      <c r="S154" s="28"/>
    </row>
    <row r="155" spans="1:19" s="2" customFormat="1" x14ac:dyDescent="0.25">
      <c r="A155" t="s">
        <v>200</v>
      </c>
      <c r="B155" s="21">
        <v>78.040703684159993</v>
      </c>
      <c r="C155" s="21">
        <v>0</v>
      </c>
      <c r="D155" s="4"/>
      <c r="E155" s="4"/>
      <c r="F155" s="1"/>
      <c r="G155" s="1"/>
      <c r="H155" s="1"/>
      <c r="I155" s="1"/>
      <c r="J155" s="10">
        <f t="shared" si="4"/>
        <v>0</v>
      </c>
      <c r="K155" s="10">
        <f t="shared" si="5"/>
        <v>0</v>
      </c>
      <c r="R155" s="28"/>
      <c r="S155" s="28"/>
    </row>
    <row r="156" spans="1:19" s="2" customFormat="1" x14ac:dyDescent="0.25">
      <c r="A156" t="s">
        <v>201</v>
      </c>
      <c r="B156" s="21">
        <v>49.349268506160001</v>
      </c>
      <c r="C156" s="21">
        <v>0</v>
      </c>
      <c r="D156" s="4"/>
      <c r="E156" s="4"/>
      <c r="F156" s="1"/>
      <c r="G156" s="1"/>
      <c r="H156" s="1"/>
      <c r="I156" s="1"/>
      <c r="J156" s="10">
        <f t="shared" si="4"/>
        <v>0</v>
      </c>
      <c r="K156" s="10">
        <f t="shared" si="5"/>
        <v>0</v>
      </c>
      <c r="R156" s="28"/>
      <c r="S156" s="28"/>
    </row>
    <row r="157" spans="1:19" s="2" customFormat="1" x14ac:dyDescent="0.25">
      <c r="A157" t="s">
        <v>202</v>
      </c>
      <c r="B157" s="21">
        <v>95.255564790959994</v>
      </c>
      <c r="C157" s="21">
        <v>0</v>
      </c>
      <c r="D157" s="4"/>
      <c r="E157" s="4"/>
      <c r="F157" s="1"/>
      <c r="G157" s="1"/>
      <c r="H157" s="1"/>
      <c r="I157" s="1"/>
      <c r="J157" s="10">
        <f t="shared" si="4"/>
        <v>0</v>
      </c>
      <c r="K157" s="10">
        <f t="shared" si="5"/>
        <v>0</v>
      </c>
      <c r="R157" s="28"/>
      <c r="S157" s="28"/>
    </row>
    <row r="158" spans="1:19" s="2" customFormat="1" x14ac:dyDescent="0.25">
      <c r="A158"/>
      <c r="B158" s="21">
        <v>0</v>
      </c>
      <c r="C158" s="159">
        <v>0</v>
      </c>
      <c r="D158" s="7" t="s">
        <v>99</v>
      </c>
      <c r="E158" s="8" t="s">
        <v>100</v>
      </c>
      <c r="F158" s="8" t="s">
        <v>225</v>
      </c>
      <c r="G158" s="8" t="s">
        <v>162</v>
      </c>
      <c r="H158" s="8" t="s">
        <v>163</v>
      </c>
      <c r="I158" s="9" t="s">
        <v>164</v>
      </c>
      <c r="J158" s="10"/>
      <c r="K158" s="10"/>
      <c r="R158" s="28"/>
      <c r="S158" s="28"/>
    </row>
    <row r="159" spans="1:19" s="2" customFormat="1" x14ac:dyDescent="0.25">
      <c r="A159" t="s">
        <v>203</v>
      </c>
      <c r="B159" s="21">
        <v>42.463324063439998</v>
      </c>
      <c r="C159" s="184">
        <v>59.678185170239992</v>
      </c>
      <c r="D159" s="4"/>
      <c r="E159" s="4"/>
      <c r="F159" s="4"/>
      <c r="G159" s="4">
        <v>0</v>
      </c>
      <c r="H159" s="4"/>
      <c r="I159" s="4"/>
      <c r="J159" s="10">
        <f t="shared" si="4"/>
        <v>0</v>
      </c>
      <c r="K159" s="10">
        <f t="shared" si="5"/>
        <v>0</v>
      </c>
      <c r="R159" s="28"/>
      <c r="S159" s="28"/>
    </row>
    <row r="160" spans="1:19" s="2" customFormat="1" x14ac:dyDescent="0.25">
      <c r="A160" t="s">
        <v>204</v>
      </c>
      <c r="B160" s="21">
        <v>47.05395369192</v>
      </c>
      <c r="C160" s="184">
        <v>65.416472205839995</v>
      </c>
      <c r="D160" s="4"/>
      <c r="E160" s="4"/>
      <c r="F160" s="4"/>
      <c r="G160" s="4"/>
      <c r="H160" s="4">
        <v>0</v>
      </c>
      <c r="I160" s="4"/>
      <c r="J160" s="10">
        <f t="shared" si="4"/>
        <v>0</v>
      </c>
      <c r="K160" s="10">
        <f t="shared" si="5"/>
        <v>0</v>
      </c>
      <c r="R160" s="28"/>
      <c r="S160" s="28"/>
    </row>
    <row r="161" spans="1:19" s="2" customFormat="1" x14ac:dyDescent="0.25">
      <c r="A161" t="s">
        <v>205</v>
      </c>
      <c r="B161" s="21">
        <v>51.644583320400002</v>
      </c>
      <c r="C161" s="184">
        <v>72.302416648560012</v>
      </c>
      <c r="D161" s="4"/>
      <c r="E161" s="4"/>
      <c r="F161" s="4"/>
      <c r="G161" s="4"/>
      <c r="H161" s="4"/>
      <c r="I161" s="4"/>
      <c r="J161" s="10">
        <f t="shared" si="4"/>
        <v>0</v>
      </c>
      <c r="K161" s="10">
        <f t="shared" si="5"/>
        <v>0</v>
      </c>
      <c r="R161" s="28"/>
      <c r="S161" s="28"/>
    </row>
    <row r="162" spans="1:19" s="2" customFormat="1" x14ac:dyDescent="0.25">
      <c r="A162" t="s">
        <v>206</v>
      </c>
      <c r="B162" s="21">
        <v>56.235212948879997</v>
      </c>
      <c r="C162" s="184">
        <v>78.040703684159993</v>
      </c>
      <c r="D162" s="4"/>
      <c r="E162" s="4"/>
      <c r="F162" s="4"/>
      <c r="G162" s="4"/>
      <c r="H162" s="4"/>
      <c r="I162" s="4"/>
      <c r="J162" s="10">
        <f t="shared" si="4"/>
        <v>0</v>
      </c>
      <c r="K162" s="10">
        <f t="shared" si="5"/>
        <v>0</v>
      </c>
      <c r="R162" s="28"/>
      <c r="S162" s="28"/>
    </row>
    <row r="163" spans="1:19" s="2" customFormat="1" x14ac:dyDescent="0.25">
      <c r="A163" t="s">
        <v>207</v>
      </c>
      <c r="B163" s="21">
        <v>60.82584257736</v>
      </c>
      <c r="C163" s="184">
        <v>83.778990719759989</v>
      </c>
      <c r="D163" s="4"/>
      <c r="E163" s="4"/>
      <c r="F163" s="4"/>
      <c r="G163" s="4"/>
      <c r="H163" s="4"/>
      <c r="I163" s="4"/>
      <c r="J163" s="10">
        <f t="shared" si="4"/>
        <v>0</v>
      </c>
      <c r="K163" s="10">
        <f t="shared" si="5"/>
        <v>0</v>
      </c>
      <c r="R163" s="28"/>
      <c r="S163" s="28"/>
    </row>
    <row r="164" spans="1:19" s="2" customFormat="1" x14ac:dyDescent="0.25">
      <c r="A164" t="s">
        <v>208</v>
      </c>
      <c r="B164" s="21">
        <v>70.007101834320011</v>
      </c>
      <c r="C164" s="184">
        <v>96.403222198080002</v>
      </c>
      <c r="D164" s="4"/>
      <c r="E164" s="4"/>
      <c r="F164" s="4"/>
      <c r="G164" s="4"/>
      <c r="H164" s="4"/>
      <c r="I164" s="4"/>
      <c r="J164" s="10">
        <f t="shared" si="4"/>
        <v>0</v>
      </c>
      <c r="K164" s="10">
        <f t="shared" si="5"/>
        <v>0</v>
      </c>
      <c r="R164" s="28"/>
      <c r="S164" s="28"/>
    </row>
    <row r="165" spans="1:19" s="2" customFormat="1" x14ac:dyDescent="0.25">
      <c r="A165" t="s">
        <v>209</v>
      </c>
      <c r="B165" s="21">
        <v>73.450074055680005</v>
      </c>
      <c r="C165" s="21">
        <v>0</v>
      </c>
      <c r="D165" s="4"/>
      <c r="E165" s="4"/>
      <c r="F165" s="1"/>
      <c r="G165" s="1"/>
      <c r="H165" s="1"/>
      <c r="I165" s="1"/>
      <c r="J165" s="10">
        <f t="shared" si="4"/>
        <v>0</v>
      </c>
      <c r="K165" s="10">
        <f t="shared" si="5"/>
        <v>0</v>
      </c>
      <c r="R165" s="28"/>
      <c r="S165" s="28"/>
    </row>
    <row r="166" spans="1:19" s="2" customFormat="1" x14ac:dyDescent="0.25">
      <c r="A166" t="s">
        <v>210</v>
      </c>
      <c r="B166" s="21">
        <v>76.89304627704</v>
      </c>
      <c r="C166" s="21">
        <v>0</v>
      </c>
      <c r="D166" s="4"/>
      <c r="E166" s="4"/>
      <c r="G166" s="1"/>
      <c r="H166" s="1"/>
      <c r="I166" s="1"/>
      <c r="J166" s="10">
        <f t="shared" si="4"/>
        <v>0</v>
      </c>
      <c r="K166" s="10">
        <f t="shared" si="5"/>
        <v>0</v>
      </c>
      <c r="R166" s="28"/>
      <c r="S166" s="28"/>
    </row>
    <row r="167" spans="1:19" s="2" customFormat="1" x14ac:dyDescent="0.25">
      <c r="A167" t="s">
        <v>211</v>
      </c>
      <c r="B167" s="21">
        <v>82.63133331264001</v>
      </c>
      <c r="C167" s="21">
        <v>0</v>
      </c>
      <c r="D167" s="4"/>
      <c r="E167" s="4"/>
      <c r="F167" s="1"/>
      <c r="G167" s="1"/>
      <c r="H167" s="1"/>
      <c r="I167" s="1"/>
      <c r="J167" s="10">
        <f t="shared" si="4"/>
        <v>0</v>
      </c>
      <c r="K167" s="10">
        <f t="shared" si="5"/>
        <v>0</v>
      </c>
      <c r="R167" s="28"/>
      <c r="S167" s="28"/>
    </row>
    <row r="168" spans="1:19" s="2" customFormat="1" x14ac:dyDescent="0.25">
      <c r="A168" t="s">
        <v>212</v>
      </c>
      <c r="B168" s="21">
        <v>52.792240727520003</v>
      </c>
      <c r="C168" s="21">
        <v>0</v>
      </c>
      <c r="D168" s="4"/>
      <c r="E168" s="4"/>
      <c r="F168" s="1"/>
      <c r="G168" s="1"/>
      <c r="H168" s="1"/>
      <c r="I168" s="1"/>
      <c r="J168" s="10">
        <f t="shared" si="4"/>
        <v>0</v>
      </c>
      <c r="K168" s="10">
        <f t="shared" si="5"/>
        <v>0</v>
      </c>
      <c r="R168" s="28"/>
      <c r="S168" s="28"/>
    </row>
    <row r="169" spans="1:19" s="2" customFormat="1" x14ac:dyDescent="0.25">
      <c r="A169" t="s">
        <v>213</v>
      </c>
      <c r="B169" s="21">
        <v>100.99385182656</v>
      </c>
      <c r="C169" s="21">
        <v>0</v>
      </c>
      <c r="D169" s="4"/>
      <c r="E169" s="4"/>
      <c r="F169" s="1"/>
      <c r="G169" s="1"/>
      <c r="H169" s="1"/>
      <c r="I169" s="1"/>
      <c r="J169" s="10">
        <f t="shared" si="4"/>
        <v>0</v>
      </c>
      <c r="K169" s="10">
        <f t="shared" si="5"/>
        <v>0</v>
      </c>
      <c r="R169" s="28"/>
      <c r="S169" s="28"/>
    </row>
    <row r="170" spans="1:19" s="2" customFormat="1" x14ac:dyDescent="0.25">
      <c r="A170"/>
      <c r="B170" s="21">
        <v>0</v>
      </c>
      <c r="C170" s="159">
        <v>0</v>
      </c>
      <c r="D170" s="7" t="s">
        <v>99</v>
      </c>
      <c r="E170" s="8" t="s">
        <v>100</v>
      </c>
      <c r="F170" s="8" t="s">
        <v>225</v>
      </c>
      <c r="G170" s="8" t="s">
        <v>162</v>
      </c>
      <c r="H170" s="8" t="s">
        <v>163</v>
      </c>
      <c r="I170" s="9" t="s">
        <v>164</v>
      </c>
      <c r="J170" s="10"/>
      <c r="K170" s="10"/>
      <c r="R170" s="28"/>
      <c r="S170" s="28"/>
    </row>
    <row r="171" spans="1:19" s="2" customFormat="1" x14ac:dyDescent="0.25">
      <c r="A171" t="s">
        <v>214</v>
      </c>
      <c r="B171" s="21">
        <v>49.349268506160001</v>
      </c>
      <c r="C171" s="184">
        <v>67.711787020079996</v>
      </c>
      <c r="D171" s="4"/>
      <c r="E171" s="4"/>
      <c r="F171" s="4"/>
      <c r="G171" s="4">
        <v>0</v>
      </c>
      <c r="H171" s="4"/>
      <c r="I171" s="4"/>
      <c r="J171" s="10">
        <f t="shared" si="4"/>
        <v>0</v>
      </c>
      <c r="K171" s="10">
        <f t="shared" si="5"/>
        <v>0</v>
      </c>
      <c r="R171" s="28"/>
      <c r="S171" s="28"/>
    </row>
    <row r="172" spans="1:19" s="2" customFormat="1" x14ac:dyDescent="0.25">
      <c r="A172" t="s">
        <v>215</v>
      </c>
      <c r="B172" s="21">
        <v>53.939898134640003</v>
      </c>
      <c r="C172" s="184">
        <v>73.450074055680005</v>
      </c>
      <c r="D172" s="4"/>
      <c r="E172" s="4"/>
      <c r="F172" s="4"/>
      <c r="G172" s="4"/>
      <c r="H172" s="4">
        <v>0</v>
      </c>
      <c r="I172" s="4"/>
      <c r="J172" s="10">
        <f t="shared" si="4"/>
        <v>0</v>
      </c>
      <c r="K172" s="10">
        <f t="shared" si="5"/>
        <v>0</v>
      </c>
      <c r="R172" s="28"/>
      <c r="S172" s="28"/>
    </row>
    <row r="173" spans="1:19" s="2" customFormat="1" x14ac:dyDescent="0.25">
      <c r="A173" t="s">
        <v>216</v>
      </c>
      <c r="B173" s="21">
        <v>59.678185170239992</v>
      </c>
      <c r="C173" s="184">
        <v>80.336018498399994</v>
      </c>
      <c r="D173" s="4"/>
      <c r="E173" s="4"/>
      <c r="F173" s="4"/>
      <c r="G173" s="4"/>
      <c r="H173" s="4"/>
      <c r="I173" s="4"/>
      <c r="J173" s="10">
        <f t="shared" si="4"/>
        <v>0</v>
      </c>
      <c r="K173" s="10">
        <f t="shared" si="5"/>
        <v>0</v>
      </c>
      <c r="R173" s="28"/>
      <c r="S173" s="28"/>
    </row>
    <row r="174" spans="1:19" s="2" customFormat="1" x14ac:dyDescent="0.25">
      <c r="A174" t="s">
        <v>217</v>
      </c>
      <c r="B174" s="21">
        <v>63.121157391599994</v>
      </c>
      <c r="C174" s="184">
        <v>86.07430553399999</v>
      </c>
      <c r="D174" s="4"/>
      <c r="E174" s="4"/>
      <c r="F174" s="4"/>
      <c r="G174" s="4"/>
      <c r="H174" s="4"/>
      <c r="I174" s="4"/>
      <c r="J174" s="10">
        <f t="shared" si="4"/>
        <v>0</v>
      </c>
      <c r="K174" s="10">
        <f t="shared" si="5"/>
        <v>0</v>
      </c>
      <c r="R174" s="28"/>
      <c r="S174" s="28"/>
    </row>
    <row r="175" spans="1:19" s="2" customFormat="1" x14ac:dyDescent="0.25">
      <c r="A175" t="s">
        <v>218</v>
      </c>
      <c r="B175" s="21">
        <v>68.859444427199989</v>
      </c>
      <c r="C175" s="184">
        <v>92.960249976719993</v>
      </c>
      <c r="D175" s="4"/>
      <c r="E175" s="4"/>
      <c r="F175" s="4"/>
      <c r="G175" s="4"/>
      <c r="H175" s="4"/>
      <c r="I175" s="4"/>
      <c r="J175" s="10">
        <f t="shared" si="4"/>
        <v>0</v>
      </c>
      <c r="K175" s="10">
        <f t="shared" si="5"/>
        <v>0</v>
      </c>
      <c r="R175" s="28"/>
      <c r="S175" s="28"/>
    </row>
    <row r="176" spans="1:19" s="2" customFormat="1" x14ac:dyDescent="0.25">
      <c r="A176" t="s">
        <v>219</v>
      </c>
      <c r="B176" s="21">
        <v>81.483675905519988</v>
      </c>
      <c r="C176" s="184">
        <v>109.0274536764</v>
      </c>
      <c r="D176" s="4"/>
      <c r="E176" s="4"/>
      <c r="F176" s="4"/>
      <c r="G176" s="4"/>
      <c r="H176" s="4"/>
      <c r="I176" s="4"/>
      <c r="J176" s="10">
        <f t="shared" si="4"/>
        <v>0</v>
      </c>
      <c r="K176" s="10">
        <f t="shared" si="5"/>
        <v>0</v>
      </c>
      <c r="R176" s="28"/>
      <c r="S176" s="28"/>
    </row>
    <row r="177" spans="1:19" s="2" customFormat="1" x14ac:dyDescent="0.25">
      <c r="A177" t="s">
        <v>220</v>
      </c>
      <c r="B177" s="21">
        <v>86.07430553399999</v>
      </c>
      <c r="C177" s="21">
        <v>0</v>
      </c>
      <c r="D177" s="4"/>
      <c r="E177" s="4"/>
      <c r="F177" s="1"/>
      <c r="G177" s="1"/>
      <c r="H177" s="1"/>
      <c r="I177" s="1"/>
      <c r="J177" s="10">
        <f t="shared" si="4"/>
        <v>0</v>
      </c>
      <c r="K177" s="10">
        <f t="shared" si="5"/>
        <v>0</v>
      </c>
      <c r="R177" s="28"/>
      <c r="S177" s="28"/>
    </row>
    <row r="178" spans="1:19" s="2" customFormat="1" x14ac:dyDescent="0.25">
      <c r="A178" t="s">
        <v>221</v>
      </c>
      <c r="B178" s="21">
        <v>89.517277755359999</v>
      </c>
      <c r="C178" s="21">
        <v>0</v>
      </c>
      <c r="D178" s="4"/>
      <c r="E178" s="4"/>
      <c r="G178" s="1"/>
      <c r="H178" s="1"/>
      <c r="I178" s="1"/>
      <c r="J178" s="10">
        <f t="shared" si="4"/>
        <v>0</v>
      </c>
      <c r="K178" s="10">
        <f t="shared" si="5"/>
        <v>0</v>
      </c>
      <c r="R178" s="28"/>
      <c r="S178" s="28"/>
    </row>
    <row r="179" spans="1:19" s="2" customFormat="1" x14ac:dyDescent="0.25">
      <c r="A179" t="s">
        <v>222</v>
      </c>
      <c r="B179" s="21">
        <v>94.107907383840001</v>
      </c>
      <c r="C179" s="21">
        <v>0</v>
      </c>
      <c r="D179" s="4"/>
      <c r="E179" s="4"/>
      <c r="F179" s="1"/>
      <c r="G179" s="1"/>
      <c r="H179" s="1"/>
      <c r="I179" s="1"/>
      <c r="J179" s="10">
        <f t="shared" si="4"/>
        <v>0</v>
      </c>
      <c r="K179" s="10">
        <f t="shared" si="5"/>
        <v>0</v>
      </c>
      <c r="R179" s="28"/>
      <c r="S179" s="28"/>
    </row>
    <row r="180" spans="1:19" s="2" customFormat="1" x14ac:dyDescent="0.25">
      <c r="A180" t="s">
        <v>223</v>
      </c>
      <c r="B180" s="21">
        <v>97.550879605199995</v>
      </c>
      <c r="C180" s="21">
        <v>0</v>
      </c>
      <c r="D180" s="4"/>
      <c r="E180" s="4"/>
      <c r="F180" s="1"/>
      <c r="G180" s="1"/>
      <c r="H180" s="1"/>
      <c r="I180" s="1"/>
      <c r="J180" s="10">
        <f t="shared" si="4"/>
        <v>0</v>
      </c>
      <c r="K180" s="10">
        <f t="shared" si="5"/>
        <v>0</v>
      </c>
      <c r="R180" s="28"/>
      <c r="S180" s="28"/>
    </row>
    <row r="181" spans="1:19" s="2" customFormat="1" x14ac:dyDescent="0.25">
      <c r="A181" t="s">
        <v>224</v>
      </c>
      <c r="B181" s="21">
        <v>111.32276849064</v>
      </c>
      <c r="C181" s="21">
        <v>0</v>
      </c>
      <c r="D181" s="4"/>
      <c r="E181" s="4"/>
      <c r="F181" s="1"/>
      <c r="G181" s="1"/>
      <c r="H181" s="1"/>
      <c r="I181" s="1"/>
      <c r="J181" s="10">
        <f t="shared" si="4"/>
        <v>0</v>
      </c>
      <c r="K181" s="10">
        <f t="shared" si="5"/>
        <v>0</v>
      </c>
      <c r="R181" s="28"/>
      <c r="S181" s="28"/>
    </row>
    <row r="182" spans="1:19" s="2" customFormat="1" x14ac:dyDescent="0.25">
      <c r="A182"/>
      <c r="B182" s="10"/>
      <c r="C182" s="10"/>
      <c r="D182" s="12"/>
      <c r="E182" s="12"/>
      <c r="F182" s="12"/>
      <c r="G182" s="3"/>
      <c r="H182" s="3"/>
      <c r="J182" s="10"/>
      <c r="K182" s="10"/>
      <c r="R182" s="28"/>
      <c r="S182" s="28"/>
    </row>
    <row r="183" spans="1:19" s="2" customFormat="1" x14ac:dyDescent="0.25">
      <c r="A183"/>
      <c r="C183"/>
      <c r="D183" s="5" t="s">
        <v>226</v>
      </c>
      <c r="E183" s="5" t="s">
        <v>161</v>
      </c>
      <c r="F183" s="1"/>
      <c r="G183" s="262" t="s">
        <v>227</v>
      </c>
      <c r="H183" s="262"/>
      <c r="J183" s="10"/>
      <c r="K183" s="10"/>
      <c r="R183" s="28"/>
      <c r="S183" s="28"/>
    </row>
    <row r="184" spans="1:19" s="10" customFormat="1" x14ac:dyDescent="0.25">
      <c r="A184" s="204" t="s">
        <v>613</v>
      </c>
      <c r="C184" s="28"/>
      <c r="D184" s="207">
        <f>ROUND(SUM(J1:J181),2)</f>
        <v>0</v>
      </c>
      <c r="E184" s="207">
        <f>ROUND(SUM(K1:K181),2)</f>
        <v>0</v>
      </c>
      <c r="F184" s="22"/>
      <c r="G184" s="263">
        <f>ROUND((D184+E184),2)</f>
        <v>0</v>
      </c>
      <c r="H184" s="263"/>
      <c r="R184" s="28"/>
      <c r="S184" s="28"/>
    </row>
    <row r="185" spans="1:19" s="2" customFormat="1" x14ac:dyDescent="0.25">
      <c r="A185"/>
      <c r="C185"/>
      <c r="D185" s="7" t="s">
        <v>99</v>
      </c>
      <c r="E185" s="8" t="s">
        <v>100</v>
      </c>
      <c r="F185" s="8" t="s">
        <v>225</v>
      </c>
      <c r="G185" s="8" t="s">
        <v>162</v>
      </c>
      <c r="H185" s="8" t="s">
        <v>163</v>
      </c>
      <c r="I185" s="9" t="s">
        <v>164</v>
      </c>
      <c r="J185" s="10"/>
      <c r="K185" s="10"/>
    </row>
    <row r="186" spans="1:19" s="2" customFormat="1" x14ac:dyDescent="0.25">
      <c r="A186" s="17" t="s">
        <v>595</v>
      </c>
      <c r="C186"/>
      <c r="D186" s="164">
        <f t="shared" ref="D186:I186" si="6">SUM(D3:D181)</f>
        <v>0</v>
      </c>
      <c r="E186" s="164">
        <f t="shared" si="6"/>
        <v>0</v>
      </c>
      <c r="F186" s="164">
        <f t="shared" si="6"/>
        <v>0</v>
      </c>
      <c r="G186" s="164">
        <f t="shared" si="6"/>
        <v>0</v>
      </c>
      <c r="H186" s="164">
        <f t="shared" si="6"/>
        <v>0</v>
      </c>
      <c r="I186" s="195">
        <f t="shared" si="6"/>
        <v>0</v>
      </c>
      <c r="J186" s="10"/>
      <c r="K186" s="10"/>
    </row>
    <row r="187" spans="1:19" s="2" customFormat="1" x14ac:dyDescent="0.25">
      <c r="A187"/>
      <c r="C187"/>
      <c r="D187" s="1"/>
      <c r="E187" s="1"/>
      <c r="F187" s="1"/>
      <c r="G187" s="3"/>
      <c r="H187" s="3"/>
      <c r="J187" s="10"/>
      <c r="K187" s="10"/>
      <c r="R187" s="28"/>
      <c r="S187" s="28"/>
    </row>
    <row r="188" spans="1:19" s="2" customFormat="1" x14ac:dyDescent="0.25">
      <c r="A188" s="260" t="s">
        <v>260</v>
      </c>
      <c r="B188" s="260"/>
      <c r="C188" s="260"/>
      <c r="D188" s="11" t="s">
        <v>155</v>
      </c>
      <c r="E188" s="16" t="s">
        <v>241</v>
      </c>
      <c r="F188"/>
      <c r="G188" s="3"/>
      <c r="H188" s="3"/>
      <c r="J188" s="10"/>
      <c r="K188" s="10"/>
      <c r="R188" s="28"/>
      <c r="S188" s="28"/>
    </row>
    <row r="189" spans="1:19" s="2" customFormat="1" x14ac:dyDescent="0.25">
      <c r="A189" s="23" t="s">
        <v>151</v>
      </c>
      <c r="B189" s="10">
        <v>11.8024884</v>
      </c>
      <c r="C189" s="10"/>
      <c r="D189" s="4"/>
      <c r="E189" s="3">
        <f>IFERROR((ROUND((B189*D189),2)),"REVISAR")</f>
        <v>0</v>
      </c>
      <c r="F189" s="1"/>
      <c r="G189" s="3"/>
      <c r="H189" s="3"/>
      <c r="J189" s="10"/>
      <c r="K189" s="10"/>
      <c r="R189" s="28"/>
      <c r="S189" s="28"/>
    </row>
    <row r="190" spans="1:19" s="2" customFormat="1" x14ac:dyDescent="0.25">
      <c r="A190" s="24" t="s">
        <v>153</v>
      </c>
      <c r="B190" s="10">
        <v>19.463752799999998</v>
      </c>
      <c r="C190" s="10"/>
      <c r="D190" s="4"/>
      <c r="E190" s="3">
        <f t="shared" ref="E190:E206" si="7">IFERROR((ROUND((B190*D190),2)),"REVISAR")</f>
        <v>0</v>
      </c>
      <c r="F190" s="1"/>
      <c r="G190" s="3"/>
      <c r="H190" s="3"/>
      <c r="J190" s="10"/>
      <c r="K190" s="10"/>
      <c r="R190" s="28"/>
      <c r="S190" s="28"/>
    </row>
    <row r="191" spans="1:19" s="2" customFormat="1" x14ac:dyDescent="0.25">
      <c r="A191" s="24" t="s">
        <v>152</v>
      </c>
      <c r="B191" s="10">
        <v>14.5978146</v>
      </c>
      <c r="C191" s="10"/>
      <c r="D191" s="4"/>
      <c r="E191" s="3">
        <f t="shared" si="7"/>
        <v>0</v>
      </c>
      <c r="F191" s="1"/>
      <c r="G191" s="3"/>
      <c r="H191" s="3"/>
      <c r="J191" s="10"/>
      <c r="K191" s="10"/>
      <c r="R191" s="28"/>
      <c r="S191" s="28"/>
    </row>
    <row r="192" spans="1:19" s="2" customFormat="1" x14ac:dyDescent="0.25">
      <c r="A192" s="24" t="s">
        <v>154</v>
      </c>
      <c r="B192" s="10">
        <v>21.948487199999999</v>
      </c>
      <c r="C192" s="10"/>
      <c r="D192" s="4"/>
      <c r="E192" s="3">
        <f t="shared" si="7"/>
        <v>0</v>
      </c>
      <c r="F192" s="1"/>
      <c r="G192" s="3"/>
      <c r="H192" s="3"/>
      <c r="J192" s="10"/>
      <c r="K192" s="10"/>
      <c r="R192" s="28"/>
      <c r="S192" s="28"/>
    </row>
    <row r="193" spans="1:19" s="2" customFormat="1" x14ac:dyDescent="0.25">
      <c r="A193" s="24" t="s">
        <v>230</v>
      </c>
      <c r="B193" s="10">
        <v>35.303934599999998</v>
      </c>
      <c r="C193" s="10"/>
      <c r="D193" s="4"/>
      <c r="E193" s="3">
        <f t="shared" si="7"/>
        <v>0</v>
      </c>
      <c r="F193" s="1"/>
      <c r="G193" s="3"/>
      <c r="H193" s="3"/>
      <c r="J193" s="10"/>
      <c r="K193" s="10"/>
      <c r="R193" s="28"/>
      <c r="S193" s="28"/>
    </row>
    <row r="194" spans="1:19" s="2" customFormat="1" x14ac:dyDescent="0.25">
      <c r="A194" s="24" t="s">
        <v>231</v>
      </c>
      <c r="B194" s="10">
        <v>53.525320199999996</v>
      </c>
      <c r="C194" s="10"/>
      <c r="D194" s="4"/>
      <c r="E194" s="3">
        <f t="shared" si="7"/>
        <v>0</v>
      </c>
      <c r="F194" s="1"/>
      <c r="G194" s="3"/>
      <c r="H194" s="3"/>
      <c r="J194" s="10"/>
      <c r="K194" s="10"/>
      <c r="R194" s="28"/>
      <c r="S194" s="28"/>
    </row>
    <row r="195" spans="1:19" s="2" customFormat="1" x14ac:dyDescent="0.25">
      <c r="A195" t="s">
        <v>232</v>
      </c>
      <c r="B195" s="10">
        <v>75.473807400000013</v>
      </c>
      <c r="C195" s="10"/>
      <c r="D195" s="4"/>
      <c r="E195" s="3">
        <f t="shared" si="7"/>
        <v>0</v>
      </c>
      <c r="F195" s="1"/>
      <c r="G195" s="3"/>
      <c r="H195" s="3"/>
      <c r="J195" s="10"/>
      <c r="K195" s="10"/>
      <c r="R195" s="28"/>
      <c r="S195" s="28"/>
    </row>
    <row r="196" spans="1:19" s="2" customFormat="1" x14ac:dyDescent="0.25">
      <c r="A196" t="s">
        <v>233</v>
      </c>
      <c r="B196" s="10">
        <v>127.7567604</v>
      </c>
      <c r="C196" s="10"/>
      <c r="D196" s="4"/>
      <c r="E196" s="3">
        <f t="shared" si="7"/>
        <v>0</v>
      </c>
      <c r="F196" s="1"/>
      <c r="G196" s="3"/>
      <c r="H196" s="3"/>
      <c r="J196" s="10"/>
      <c r="K196" s="10"/>
      <c r="R196" s="28"/>
      <c r="S196" s="28"/>
    </row>
    <row r="197" spans="1:19" s="2" customFormat="1" x14ac:dyDescent="0.25">
      <c r="A197" t="s">
        <v>147</v>
      </c>
      <c r="B197" s="10">
        <v>29.195629199999999</v>
      </c>
      <c r="C197" s="10"/>
      <c r="D197" s="4"/>
      <c r="E197" s="3">
        <f t="shared" si="7"/>
        <v>0</v>
      </c>
      <c r="F197" s="1"/>
      <c r="G197" s="3"/>
      <c r="H197" s="3"/>
      <c r="J197" s="10"/>
      <c r="K197" s="10"/>
      <c r="R197" s="28"/>
      <c r="S197" s="28"/>
    </row>
    <row r="198" spans="1:19" s="2" customFormat="1" x14ac:dyDescent="0.25">
      <c r="A198" t="s">
        <v>148</v>
      </c>
      <c r="B198" s="10">
        <v>42.551076599999995</v>
      </c>
      <c r="C198" s="10"/>
      <c r="D198" s="4"/>
      <c r="E198" s="3">
        <f t="shared" si="7"/>
        <v>0</v>
      </c>
      <c r="F198" s="1"/>
      <c r="G198" s="3"/>
      <c r="H198" s="3"/>
      <c r="J198" s="10"/>
      <c r="K198" s="10"/>
      <c r="R198" s="28"/>
      <c r="S198" s="28"/>
    </row>
    <row r="199" spans="1:19" s="2" customFormat="1" x14ac:dyDescent="0.25">
      <c r="A199" t="s">
        <v>149</v>
      </c>
      <c r="B199" s="10">
        <v>32.819200199999997</v>
      </c>
      <c r="C199" s="10"/>
      <c r="D199" s="4"/>
      <c r="E199" s="3">
        <f t="shared" si="7"/>
        <v>0</v>
      </c>
      <c r="F199" s="1"/>
      <c r="G199" s="3"/>
      <c r="H199" s="3"/>
      <c r="J199" s="10"/>
      <c r="K199" s="10"/>
      <c r="R199" s="28"/>
      <c r="S199" s="28"/>
    </row>
    <row r="200" spans="1:19" s="2" customFormat="1" x14ac:dyDescent="0.25">
      <c r="A200" t="s">
        <v>150</v>
      </c>
      <c r="B200" s="10">
        <v>51.144116399999994</v>
      </c>
      <c r="C200" s="10"/>
      <c r="D200" s="4"/>
      <c r="E200" s="3">
        <f t="shared" si="7"/>
        <v>0</v>
      </c>
      <c r="F200" s="1"/>
      <c r="G200" s="3"/>
      <c r="H200" s="3"/>
      <c r="J200" s="10"/>
      <c r="K200" s="10"/>
      <c r="R200" s="28"/>
      <c r="S200" s="28"/>
    </row>
    <row r="201" spans="1:19" s="2" customFormat="1" x14ac:dyDescent="0.25">
      <c r="A201" t="s">
        <v>234</v>
      </c>
      <c r="B201" s="10">
        <v>54.767687399999993</v>
      </c>
      <c r="C201" s="10"/>
      <c r="D201" s="4"/>
      <c r="E201" s="3">
        <f t="shared" si="7"/>
        <v>0</v>
      </c>
      <c r="F201" s="1"/>
      <c r="G201" s="3"/>
      <c r="H201" s="3"/>
      <c r="J201" s="10"/>
      <c r="K201" s="10"/>
      <c r="R201" s="28"/>
      <c r="S201" s="28"/>
    </row>
    <row r="202" spans="1:19" s="2" customFormat="1" x14ac:dyDescent="0.25">
      <c r="A202" t="s">
        <v>235</v>
      </c>
      <c r="B202" s="10">
        <v>77.855011199999993</v>
      </c>
      <c r="C202" s="10"/>
      <c r="D202" s="4"/>
      <c r="E202" s="3">
        <f t="shared" si="7"/>
        <v>0</v>
      </c>
      <c r="F202" s="1"/>
      <c r="G202" s="3"/>
      <c r="H202" s="3"/>
      <c r="J202" s="10"/>
      <c r="K202" s="10"/>
      <c r="R202" s="28"/>
      <c r="S202" s="28"/>
    </row>
    <row r="203" spans="1:19" s="2" customFormat="1" x14ac:dyDescent="0.25">
      <c r="A203" t="s">
        <v>236</v>
      </c>
      <c r="B203" s="10">
        <v>43.793443799999999</v>
      </c>
      <c r="C203" s="10"/>
      <c r="D203" s="4"/>
      <c r="E203" s="3">
        <f t="shared" si="7"/>
        <v>0</v>
      </c>
      <c r="F203" s="1"/>
      <c r="G203" s="3"/>
      <c r="H203" s="3"/>
      <c r="J203" s="10"/>
      <c r="K203" s="10"/>
      <c r="R203" s="28"/>
      <c r="S203" s="28"/>
    </row>
    <row r="204" spans="1:19" s="2" customFormat="1" x14ac:dyDescent="0.25">
      <c r="A204" s="25" t="s">
        <v>237</v>
      </c>
      <c r="B204" s="10">
        <v>35.303934599999998</v>
      </c>
      <c r="C204" s="10"/>
      <c r="D204" s="4"/>
      <c r="E204" s="3">
        <f t="shared" si="7"/>
        <v>0</v>
      </c>
      <c r="F204" s="1"/>
      <c r="G204" s="3"/>
      <c r="H204" s="3"/>
      <c r="J204" s="10"/>
      <c r="K204" s="10"/>
      <c r="R204" s="28"/>
      <c r="S204" s="28"/>
    </row>
    <row r="205" spans="1:19" s="2" customFormat="1" x14ac:dyDescent="0.25">
      <c r="A205" t="s">
        <v>238</v>
      </c>
      <c r="B205" s="10">
        <v>1.4494283999999997</v>
      </c>
      <c r="C205" s="10"/>
      <c r="D205" s="4"/>
      <c r="E205" s="3">
        <f t="shared" si="7"/>
        <v>0</v>
      </c>
      <c r="F205" s="1"/>
      <c r="G205" s="3"/>
      <c r="H205" s="3"/>
      <c r="J205" s="10"/>
      <c r="K205" s="10"/>
      <c r="R205" s="28"/>
      <c r="S205" s="28"/>
    </row>
    <row r="206" spans="1:19" s="2" customFormat="1" x14ac:dyDescent="0.25">
      <c r="A206" t="s">
        <v>261</v>
      </c>
      <c r="B206" s="10">
        <v>158.81594040000002</v>
      </c>
      <c r="C206" s="10"/>
      <c r="D206" s="4"/>
      <c r="E206" s="3">
        <f t="shared" si="7"/>
        <v>0</v>
      </c>
      <c r="F206" s="1"/>
      <c r="G206" s="3"/>
      <c r="H206" s="3"/>
      <c r="J206" s="10"/>
      <c r="K206" s="10"/>
      <c r="R206" s="28"/>
      <c r="S206" s="28"/>
    </row>
    <row r="207" spans="1:19" s="2" customFormat="1" x14ac:dyDescent="0.25">
      <c r="A207"/>
      <c r="B207" s="10"/>
      <c r="C207" s="10"/>
      <c r="D207" s="1"/>
      <c r="E207" s="22"/>
      <c r="F207" s="1"/>
      <c r="G207" s="1"/>
      <c r="H207" s="1"/>
      <c r="J207" s="10"/>
      <c r="K207" s="10"/>
    </row>
    <row r="208" spans="1:19" s="2" customFormat="1" x14ac:dyDescent="0.25">
      <c r="A208" s="17" t="s">
        <v>156</v>
      </c>
      <c r="B208" s="10"/>
      <c r="C208" s="10"/>
      <c r="D208" s="1"/>
      <c r="E208" s="15">
        <f>ROUND((SUM(E189:E206)),2)</f>
        <v>0</v>
      </c>
      <c r="F208" s="1"/>
      <c r="G208" s="3"/>
      <c r="H208" s="3"/>
      <c r="J208" s="10"/>
      <c r="K208" s="10"/>
      <c r="L208"/>
      <c r="M208"/>
    </row>
    <row r="209" spans="1:15" s="2" customFormat="1" x14ac:dyDescent="0.25">
      <c r="A209"/>
      <c r="B209" s="10"/>
      <c r="C209" s="10"/>
      <c r="D209" s="1"/>
      <c r="E209" s="1"/>
      <c r="F209" s="1"/>
      <c r="G209" s="3"/>
      <c r="H209" s="3"/>
      <c r="J209" s="10"/>
      <c r="K209" s="10"/>
      <c r="L209"/>
      <c r="M209"/>
    </row>
    <row r="211" spans="1:15" s="2" customFormat="1" x14ac:dyDescent="0.25">
      <c r="A211" s="17" t="s">
        <v>101</v>
      </c>
      <c r="C211"/>
      <c r="D211" s="1"/>
      <c r="E211" s="4"/>
      <c r="F211" s="1"/>
      <c r="G211" s="3"/>
      <c r="H211" s="3"/>
      <c r="J211" s="10"/>
      <c r="K211" s="10"/>
      <c r="L211"/>
      <c r="M211"/>
    </row>
    <row r="212" spans="1:15" s="2" customFormat="1" x14ac:dyDescent="0.25">
      <c r="A212"/>
      <c r="C212"/>
      <c r="D212" s="1"/>
      <c r="E212" s="12"/>
      <c r="F212" s="1"/>
      <c r="G212" s="3"/>
      <c r="H212" s="3"/>
      <c r="J212" s="10"/>
      <c r="K212" s="10"/>
      <c r="L212"/>
      <c r="M212"/>
    </row>
    <row r="214" spans="1:15" s="10" customFormat="1" x14ac:dyDescent="0.25">
      <c r="A214" s="204" t="s">
        <v>157</v>
      </c>
      <c r="C214" s="205"/>
      <c r="D214" s="22"/>
      <c r="E214" s="265">
        <f>IFERROR((ROUND((G184+E208)-((G184+E208)*E211/100),2)),"VER DTO")</f>
        <v>0</v>
      </c>
      <c r="F214" s="266"/>
      <c r="G214" s="206" t="s">
        <v>160</v>
      </c>
      <c r="H214" s="22"/>
      <c r="L214" s="28"/>
      <c r="M214" s="28"/>
    </row>
    <row r="215" spans="1:15" s="10" customFormat="1" x14ac:dyDescent="0.25">
      <c r="A215" s="204" t="s">
        <v>158</v>
      </c>
      <c r="C215" s="205"/>
      <c r="D215" s="22"/>
      <c r="E215" s="265">
        <f>IFERROR((ROUND(E214*1.21,2)),"REVISAR")</f>
        <v>0</v>
      </c>
      <c r="F215" s="266"/>
      <c r="G215" s="206" t="s">
        <v>159</v>
      </c>
      <c r="H215" s="22"/>
      <c r="L215" s="28"/>
      <c r="M215" s="28"/>
    </row>
    <row r="217" spans="1:15" ht="21" x14ac:dyDescent="0.35">
      <c r="A217" s="267" t="s">
        <v>608</v>
      </c>
      <c r="B217" s="267"/>
      <c r="C217" s="267"/>
      <c r="D217" s="267"/>
      <c r="E217" s="267"/>
      <c r="F217" s="267"/>
      <c r="G217" s="267"/>
      <c r="H217" s="267"/>
      <c r="I217" s="267"/>
      <c r="J217" s="267"/>
      <c r="K217" s="210"/>
      <c r="L217" s="75"/>
    </row>
    <row r="218" spans="1:15" x14ac:dyDescent="0.25">
      <c r="A218" s="17" t="s">
        <v>594</v>
      </c>
      <c r="E218" s="4"/>
    </row>
    <row r="220" spans="1:15" s="28" customFormat="1" x14ac:dyDescent="0.25">
      <c r="A220" s="204" t="s">
        <v>592</v>
      </c>
      <c r="B220" s="10"/>
      <c r="D220" s="22"/>
      <c r="E220" s="264">
        <f>IFERROR(ROUND((E214*E218/100)+E214,2),"REVISAR")</f>
        <v>0</v>
      </c>
      <c r="F220" s="264"/>
      <c r="G220" s="206" t="s">
        <v>160</v>
      </c>
      <c r="H220" s="10"/>
      <c r="I220" s="10"/>
      <c r="J220" s="10"/>
      <c r="K220" s="10"/>
    </row>
    <row r="221" spans="1:15" s="28" customFormat="1" x14ac:dyDescent="0.25">
      <c r="A221" s="204" t="s">
        <v>593</v>
      </c>
      <c r="B221" s="10"/>
      <c r="D221" s="22"/>
      <c r="E221" s="264">
        <f>IFERROR((ROUND(E220*1.21,2)),"REVISAR")</f>
        <v>0</v>
      </c>
      <c r="F221" s="264"/>
      <c r="G221" s="206" t="s">
        <v>159</v>
      </c>
      <c r="H221" s="10"/>
      <c r="I221" s="10"/>
      <c r="J221" s="10"/>
      <c r="K221" s="10"/>
    </row>
    <row r="224" spans="1:15" ht="14.45" customHeight="1" x14ac:dyDescent="0.25">
      <c r="A224" s="252" t="s">
        <v>606</v>
      </c>
      <c r="B224" s="253"/>
      <c r="C224" s="253"/>
      <c r="D224" s="253"/>
      <c r="E224" s="253"/>
      <c r="F224" s="253"/>
      <c r="G224" s="253"/>
      <c r="H224" s="253"/>
      <c r="I224" s="253"/>
      <c r="J224" s="253"/>
      <c r="K224" s="253"/>
      <c r="L224" s="253"/>
      <c r="M224" s="167"/>
      <c r="N224" s="167"/>
      <c r="O224" s="167"/>
    </row>
    <row r="225" spans="1:15" ht="14.45" customHeight="1" x14ac:dyDescent="0.25">
      <c r="A225" s="252"/>
      <c r="B225" s="253"/>
      <c r="C225" s="253"/>
      <c r="D225" s="253"/>
      <c r="E225" s="253"/>
      <c r="F225" s="253"/>
      <c r="G225" s="253"/>
      <c r="H225" s="253"/>
      <c r="I225" s="253"/>
      <c r="J225" s="253"/>
      <c r="K225" s="253"/>
      <c r="L225" s="253"/>
      <c r="M225" s="167"/>
      <c r="N225" s="167"/>
      <c r="O225" s="167"/>
    </row>
    <row r="226" spans="1:15" ht="15" customHeight="1" thickBot="1" x14ac:dyDescent="0.3">
      <c r="A226" s="252"/>
      <c r="B226" s="253"/>
      <c r="C226" s="253"/>
      <c r="D226" s="253"/>
      <c r="E226" s="253"/>
      <c r="F226" s="253"/>
      <c r="G226" s="253"/>
      <c r="H226" s="253"/>
      <c r="I226" s="253"/>
      <c r="J226" s="253"/>
      <c r="K226" s="253"/>
      <c r="L226" s="253"/>
      <c r="M226" s="167"/>
      <c r="N226" s="167"/>
      <c r="O226" s="167"/>
    </row>
    <row r="227" spans="1:15" ht="15.75" thickBot="1" x14ac:dyDescent="0.3">
      <c r="A227" s="194" t="s">
        <v>611</v>
      </c>
      <c r="B227" s="142"/>
      <c r="C227" s="143"/>
      <c r="D227" s="144" t="s">
        <v>579</v>
      </c>
      <c r="E227" s="145"/>
      <c r="F227" s="145"/>
      <c r="G227" s="172"/>
      <c r="H227" s="153"/>
      <c r="I227" s="168" t="s">
        <v>580</v>
      </c>
      <c r="J227" s="211"/>
      <c r="K227" s="211"/>
      <c r="L227" s="166"/>
    </row>
    <row r="228" spans="1:15" ht="15.75" thickBot="1" x14ac:dyDescent="0.3">
      <c r="A228" s="146"/>
      <c r="D228" s="147" t="s">
        <v>581</v>
      </c>
      <c r="E228" s="148"/>
      <c r="F228" s="148"/>
      <c r="G228" s="173"/>
      <c r="H228" s="176"/>
      <c r="I228" s="169" t="s">
        <v>582</v>
      </c>
      <c r="J228" s="212"/>
      <c r="K228" s="212"/>
      <c r="L228" s="149"/>
    </row>
    <row r="229" spans="1:15" ht="21.75" thickBot="1" x14ac:dyDescent="0.4">
      <c r="A229" s="150" t="s">
        <v>583</v>
      </c>
      <c r="D229" s="151" t="s">
        <v>584</v>
      </c>
      <c r="E229" s="152"/>
      <c r="F229" s="152"/>
      <c r="G229" s="174" t="s">
        <v>585</v>
      </c>
      <c r="H229" s="177"/>
      <c r="I229" s="170" t="s">
        <v>584</v>
      </c>
      <c r="J229" s="213"/>
      <c r="K229" s="214" t="s">
        <v>585</v>
      </c>
      <c r="L229" s="149"/>
    </row>
    <row r="230" spans="1:15" ht="21.75" thickBot="1" x14ac:dyDescent="0.4">
      <c r="A230" s="150" t="s">
        <v>586</v>
      </c>
      <c r="D230" s="179"/>
      <c r="E230" s="254" t="s">
        <v>587</v>
      </c>
      <c r="F230" s="255"/>
      <c r="G230" s="180"/>
      <c r="H230" s="178"/>
      <c r="I230" s="181"/>
      <c r="J230" s="244" t="s">
        <v>587</v>
      </c>
      <c r="K230" s="243"/>
      <c r="L230" s="149"/>
    </row>
    <row r="231" spans="1:15" ht="21.75" thickBot="1" x14ac:dyDescent="0.4">
      <c r="A231" s="150" t="s">
        <v>588</v>
      </c>
      <c r="D231" s="153"/>
      <c r="E231" s="153"/>
      <c r="F231" s="153"/>
      <c r="G231" s="175"/>
      <c r="H231" s="153"/>
      <c r="I231" s="171"/>
      <c r="J231" s="216"/>
      <c r="K231" s="216"/>
      <c r="L231" s="149"/>
    </row>
    <row r="232" spans="1:15" s="196" customFormat="1" ht="19.5" thickBot="1" x14ac:dyDescent="0.3">
      <c r="A232" s="197"/>
      <c r="B232" s="141"/>
      <c r="C232" s="198"/>
      <c r="D232" s="256" t="s">
        <v>589</v>
      </c>
      <c r="E232" s="257"/>
      <c r="F232" s="258"/>
      <c r="G232" s="199"/>
      <c r="H232" s="178"/>
      <c r="I232" s="257" t="s">
        <v>590</v>
      </c>
      <c r="J232" s="257"/>
      <c r="K232" s="217" t="str">
        <f>IFERROR(((G232*(I230/D230))*(K230/G230)),"")</f>
        <v/>
      </c>
      <c r="L232" s="154"/>
    </row>
    <row r="233" spans="1:15" s="196" customFormat="1" x14ac:dyDescent="0.25">
      <c r="A233" s="259" t="s">
        <v>591</v>
      </c>
      <c r="B233" s="259"/>
      <c r="C233" s="259"/>
      <c r="D233" s="259"/>
      <c r="E233" s="259"/>
      <c r="F233" s="259"/>
      <c r="G233" s="259"/>
      <c r="H233" s="259"/>
      <c r="I233" s="259"/>
      <c r="J233" s="259"/>
      <c r="K233" s="259"/>
      <c r="L233" s="259"/>
      <c r="M233" s="2"/>
      <c r="O233" s="2"/>
    </row>
    <row r="234" spans="1:15" x14ac:dyDescent="0.25">
      <c r="I234" s="1"/>
      <c r="J234" s="22"/>
      <c r="K234" s="22"/>
      <c r="L234" s="75"/>
    </row>
    <row r="235" spans="1:15" ht="14.45" customHeight="1" x14ac:dyDescent="0.25">
      <c r="A235" s="252" t="s">
        <v>606</v>
      </c>
      <c r="B235" s="253"/>
      <c r="C235" s="253"/>
      <c r="D235" s="253"/>
      <c r="E235" s="253"/>
      <c r="F235" s="253"/>
      <c r="G235" s="253"/>
      <c r="H235" s="253"/>
      <c r="I235" s="253"/>
      <c r="J235" s="253"/>
      <c r="K235" s="253"/>
      <c r="L235" s="253"/>
      <c r="M235" s="167"/>
      <c r="N235" s="167"/>
      <c r="O235" s="167"/>
    </row>
    <row r="236" spans="1:15" ht="14.45" customHeight="1" x14ac:dyDescent="0.25">
      <c r="A236" s="252"/>
      <c r="B236" s="253"/>
      <c r="C236" s="253"/>
      <c r="D236" s="253"/>
      <c r="E236" s="253"/>
      <c r="F236" s="253"/>
      <c r="G236" s="253"/>
      <c r="H236" s="253"/>
      <c r="I236" s="253"/>
      <c r="J236" s="253"/>
      <c r="K236" s="253"/>
      <c r="L236" s="253"/>
      <c r="M236" s="167"/>
      <c r="N236" s="167"/>
      <c r="O236" s="167"/>
    </row>
    <row r="237" spans="1:15" ht="15" customHeight="1" thickBot="1" x14ac:dyDescent="0.3">
      <c r="A237" s="252"/>
      <c r="B237" s="253"/>
      <c r="C237" s="253"/>
      <c r="D237" s="253"/>
      <c r="E237" s="253"/>
      <c r="F237" s="253"/>
      <c r="G237" s="253"/>
      <c r="H237" s="253"/>
      <c r="I237" s="253"/>
      <c r="J237" s="253"/>
      <c r="K237" s="253"/>
      <c r="L237" s="253"/>
      <c r="M237" s="167"/>
      <c r="N237" s="167"/>
      <c r="O237" s="167"/>
    </row>
    <row r="238" spans="1:15" ht="15.75" thickBot="1" x14ac:dyDescent="0.3">
      <c r="A238" s="194" t="s">
        <v>611</v>
      </c>
      <c r="B238" s="142"/>
      <c r="C238" s="143"/>
      <c r="D238" s="144" t="s">
        <v>579</v>
      </c>
      <c r="E238" s="145"/>
      <c r="F238" s="145"/>
      <c r="G238" s="172"/>
      <c r="H238" s="153"/>
      <c r="I238" s="168" t="s">
        <v>580</v>
      </c>
      <c r="J238" s="211"/>
      <c r="K238" s="211"/>
      <c r="L238" s="166"/>
    </row>
    <row r="239" spans="1:15" ht="15.75" thickBot="1" x14ac:dyDescent="0.3">
      <c r="A239" s="146"/>
      <c r="D239" s="147" t="s">
        <v>581</v>
      </c>
      <c r="E239" s="148"/>
      <c r="F239" s="148"/>
      <c r="G239" s="173"/>
      <c r="H239" s="176"/>
      <c r="I239" s="169" t="s">
        <v>582</v>
      </c>
      <c r="J239" s="212"/>
      <c r="K239" s="212"/>
      <c r="L239" s="149"/>
    </row>
    <row r="240" spans="1:15" ht="21.75" thickBot="1" x14ac:dyDescent="0.4">
      <c r="A240" s="150" t="s">
        <v>583</v>
      </c>
      <c r="D240" s="151" t="s">
        <v>584</v>
      </c>
      <c r="E240" s="152"/>
      <c r="F240" s="152"/>
      <c r="G240" s="174" t="s">
        <v>585</v>
      </c>
      <c r="H240" s="177"/>
      <c r="I240" s="170" t="s">
        <v>584</v>
      </c>
      <c r="J240" s="213"/>
      <c r="K240" s="214" t="s">
        <v>585</v>
      </c>
      <c r="L240" s="149"/>
    </row>
    <row r="241" spans="1:15" ht="21.75" thickBot="1" x14ac:dyDescent="0.4">
      <c r="A241" s="150" t="s">
        <v>586</v>
      </c>
      <c r="D241" s="179"/>
      <c r="E241" s="254" t="s">
        <v>587</v>
      </c>
      <c r="F241" s="255"/>
      <c r="G241" s="180"/>
      <c r="H241" s="178"/>
      <c r="I241" s="181"/>
      <c r="J241" s="244" t="s">
        <v>587</v>
      </c>
      <c r="K241" s="243"/>
      <c r="L241" s="149"/>
    </row>
    <row r="242" spans="1:15" ht="21.75" thickBot="1" x14ac:dyDescent="0.4">
      <c r="A242" s="150" t="s">
        <v>588</v>
      </c>
      <c r="D242" s="153"/>
      <c r="E242" s="153"/>
      <c r="F242" s="153"/>
      <c r="G242" s="175"/>
      <c r="H242" s="153"/>
      <c r="I242" s="171"/>
      <c r="J242" s="216"/>
      <c r="K242" s="216"/>
      <c r="L242" s="149"/>
    </row>
    <row r="243" spans="1:15" s="196" customFormat="1" ht="19.5" thickBot="1" x14ac:dyDescent="0.3">
      <c r="A243" s="197"/>
      <c r="B243" s="141"/>
      <c r="C243" s="198"/>
      <c r="D243" s="256" t="s">
        <v>589</v>
      </c>
      <c r="E243" s="257"/>
      <c r="F243" s="258"/>
      <c r="G243" s="199"/>
      <c r="H243" s="178"/>
      <c r="I243" s="257" t="s">
        <v>590</v>
      </c>
      <c r="J243" s="257"/>
      <c r="K243" s="217" t="str">
        <f>IFERROR(((G243*(I241/D241))*(K241/G241)),"")</f>
        <v/>
      </c>
      <c r="L243" s="154"/>
    </row>
    <row r="244" spans="1:15" s="196" customFormat="1" x14ac:dyDescent="0.25">
      <c r="A244" s="259" t="s">
        <v>591</v>
      </c>
      <c r="B244" s="259"/>
      <c r="C244" s="259"/>
      <c r="D244" s="259"/>
      <c r="E244" s="259"/>
      <c r="F244" s="259"/>
      <c r="G244" s="259"/>
      <c r="H244" s="259"/>
      <c r="I244" s="259"/>
      <c r="J244" s="259"/>
      <c r="K244" s="259"/>
      <c r="L244" s="259"/>
      <c r="M244" s="2"/>
      <c r="O244" s="2"/>
    </row>
    <row r="246" spans="1:15" ht="14.45" customHeight="1" x14ac:dyDescent="0.25">
      <c r="A246" s="252" t="s">
        <v>606</v>
      </c>
      <c r="B246" s="253"/>
      <c r="C246" s="253"/>
      <c r="D246" s="253"/>
      <c r="E246" s="253"/>
      <c r="F246" s="253"/>
      <c r="G246" s="253"/>
      <c r="H246" s="253"/>
      <c r="I246" s="253"/>
      <c r="J246" s="253"/>
      <c r="K246" s="253"/>
      <c r="L246" s="253"/>
      <c r="M246" s="167"/>
      <c r="N246" s="167"/>
      <c r="O246" s="167"/>
    </row>
    <row r="247" spans="1:15" ht="14.45" customHeight="1" x14ac:dyDescent="0.25">
      <c r="A247" s="252"/>
      <c r="B247" s="253"/>
      <c r="C247" s="253"/>
      <c r="D247" s="253"/>
      <c r="E247" s="253"/>
      <c r="F247" s="253"/>
      <c r="G247" s="253"/>
      <c r="H247" s="253"/>
      <c r="I247" s="253"/>
      <c r="J247" s="253"/>
      <c r="K247" s="253"/>
      <c r="L247" s="253"/>
      <c r="M247" s="167"/>
      <c r="N247" s="167"/>
      <c r="O247" s="167"/>
    </row>
    <row r="248" spans="1:15" ht="15" customHeight="1" thickBot="1" x14ac:dyDescent="0.3">
      <c r="A248" s="252"/>
      <c r="B248" s="253"/>
      <c r="C248" s="253"/>
      <c r="D248" s="253"/>
      <c r="E248" s="253"/>
      <c r="F248" s="253"/>
      <c r="G248" s="253"/>
      <c r="H248" s="253"/>
      <c r="I248" s="253"/>
      <c r="J248" s="253"/>
      <c r="K248" s="253"/>
      <c r="L248" s="253"/>
      <c r="M248" s="167"/>
      <c r="N248" s="167"/>
      <c r="O248" s="167"/>
    </row>
    <row r="249" spans="1:15" ht="15.75" thickBot="1" x14ac:dyDescent="0.3">
      <c r="A249" s="194" t="s">
        <v>611</v>
      </c>
      <c r="B249" s="142"/>
      <c r="C249" s="143"/>
      <c r="D249" s="144" t="s">
        <v>579</v>
      </c>
      <c r="E249" s="145"/>
      <c r="F249" s="145"/>
      <c r="G249" s="172"/>
      <c r="H249" s="153"/>
      <c r="I249" s="168" t="s">
        <v>580</v>
      </c>
      <c r="J249" s="211"/>
      <c r="K249" s="211"/>
      <c r="L249" s="166"/>
    </row>
    <row r="250" spans="1:15" ht="15.75" thickBot="1" x14ac:dyDescent="0.3">
      <c r="A250" s="146"/>
      <c r="D250" s="147" t="s">
        <v>581</v>
      </c>
      <c r="E250" s="148"/>
      <c r="F250" s="148"/>
      <c r="G250" s="173"/>
      <c r="H250" s="176"/>
      <c r="I250" s="169" t="s">
        <v>582</v>
      </c>
      <c r="J250" s="212"/>
      <c r="K250" s="212"/>
      <c r="L250" s="149"/>
    </row>
    <row r="251" spans="1:15" ht="21.75" thickBot="1" x14ac:dyDescent="0.4">
      <c r="A251" s="150" t="s">
        <v>583</v>
      </c>
      <c r="D251" s="151" t="s">
        <v>584</v>
      </c>
      <c r="E251" s="152"/>
      <c r="F251" s="152"/>
      <c r="G251" s="174" t="s">
        <v>585</v>
      </c>
      <c r="H251" s="177"/>
      <c r="I251" s="170" t="s">
        <v>584</v>
      </c>
      <c r="J251" s="213"/>
      <c r="K251" s="214" t="s">
        <v>585</v>
      </c>
      <c r="L251" s="149"/>
    </row>
    <row r="252" spans="1:15" ht="21.75" thickBot="1" x14ac:dyDescent="0.4">
      <c r="A252" s="150" t="s">
        <v>586</v>
      </c>
      <c r="D252" s="179"/>
      <c r="E252" s="254" t="s">
        <v>587</v>
      </c>
      <c r="F252" s="255"/>
      <c r="G252" s="180"/>
      <c r="H252" s="178"/>
      <c r="I252" s="181"/>
      <c r="J252" s="244" t="s">
        <v>587</v>
      </c>
      <c r="K252" s="243"/>
      <c r="L252" s="149"/>
    </row>
    <row r="253" spans="1:15" ht="21.75" thickBot="1" x14ac:dyDescent="0.4">
      <c r="A253" s="150" t="s">
        <v>588</v>
      </c>
      <c r="D253" s="153"/>
      <c r="E253" s="153"/>
      <c r="F253" s="153"/>
      <c r="G253" s="175"/>
      <c r="H253" s="153"/>
      <c r="I253" s="171"/>
      <c r="J253" s="216"/>
      <c r="K253" s="216"/>
      <c r="L253" s="149"/>
    </row>
    <row r="254" spans="1:15" s="196" customFormat="1" ht="19.5" thickBot="1" x14ac:dyDescent="0.3">
      <c r="A254" s="197"/>
      <c r="B254" s="141"/>
      <c r="C254" s="198"/>
      <c r="D254" s="256" t="s">
        <v>589</v>
      </c>
      <c r="E254" s="257"/>
      <c r="F254" s="258"/>
      <c r="G254" s="199"/>
      <c r="H254" s="178"/>
      <c r="I254" s="257" t="s">
        <v>590</v>
      </c>
      <c r="J254" s="257"/>
      <c r="K254" s="217" t="str">
        <f>IFERROR(((G254*(I252/D252))*(K252/G252)),"")</f>
        <v/>
      </c>
      <c r="L254" s="154"/>
    </row>
    <row r="255" spans="1:15" s="196" customFormat="1" x14ac:dyDescent="0.25">
      <c r="A255" s="259" t="s">
        <v>591</v>
      </c>
      <c r="B255" s="259"/>
      <c r="C255" s="259"/>
      <c r="D255" s="259"/>
      <c r="E255" s="259"/>
      <c r="F255" s="259"/>
      <c r="G255" s="259"/>
      <c r="H255" s="259"/>
      <c r="I255" s="259"/>
      <c r="J255" s="259"/>
      <c r="K255" s="259"/>
      <c r="L255" s="259"/>
      <c r="M255" s="2"/>
      <c r="O255" s="2"/>
    </row>
  </sheetData>
  <sheetProtection algorithmName="SHA-512" hashValue="7PqzGcjQqtQLq4NvZ0r7Z+O0ZhMO7BmMRjhGqRpX5SogC4VjssysgvHkwfZGJ+KlN90xhd1WaJfSwI6piyekOg==" saltValue="Qz4ldyNtrR4+FuOs/3A+IQ==" spinCount="100000" sheet="1" objects="1" scenarios="1"/>
  <mergeCells count="24">
    <mergeCell ref="D232:F232"/>
    <mergeCell ref="I232:J232"/>
    <mergeCell ref="A233:L233"/>
    <mergeCell ref="A244:L244"/>
    <mergeCell ref="A255:L255"/>
    <mergeCell ref="E252:F252"/>
    <mergeCell ref="D254:F254"/>
    <mergeCell ref="I254:J254"/>
    <mergeCell ref="A235:L237"/>
    <mergeCell ref="E241:F241"/>
    <mergeCell ref="D243:F243"/>
    <mergeCell ref="I243:J243"/>
    <mergeCell ref="A246:L248"/>
    <mergeCell ref="A217:J217"/>
    <mergeCell ref="E220:F220"/>
    <mergeCell ref="E221:F221"/>
    <mergeCell ref="A224:L226"/>
    <mergeCell ref="E230:F230"/>
    <mergeCell ref="E215:F215"/>
    <mergeCell ref="A1:K1"/>
    <mergeCell ref="G183:H183"/>
    <mergeCell ref="G184:H184"/>
    <mergeCell ref="A188:C188"/>
    <mergeCell ref="E214:F21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92613-5DD9-4D83-9D0B-FC99F4C8A750}">
  <dimension ref="A1:S257"/>
  <sheetViews>
    <sheetView showZeros="0" zoomScaleNormal="100" workbookViewId="0">
      <selection activeCell="D3" sqref="D3"/>
    </sheetView>
  </sheetViews>
  <sheetFormatPr baseColWidth="10" defaultRowHeight="15" x14ac:dyDescent="0.25"/>
  <cols>
    <col min="1" max="1" width="36.5703125" customWidth="1"/>
    <col min="2" max="2" width="8.85546875" style="2" hidden="1" customWidth="1"/>
    <col min="3" max="3" width="9.28515625" hidden="1" customWidth="1"/>
    <col min="4" max="5" width="10.7109375" style="1" customWidth="1"/>
    <col min="6" max="6" width="16.5703125" style="1" customWidth="1"/>
    <col min="7" max="7" width="12" style="1" bestFit="1" customWidth="1"/>
    <col min="8" max="8" width="11.42578125" style="1"/>
    <col min="9" max="9" width="15.85546875" style="2" bestFit="1" customWidth="1"/>
    <col min="10" max="10" width="19.85546875" style="10" customWidth="1"/>
    <col min="11" max="11" width="14.42578125" style="10" customWidth="1"/>
  </cols>
  <sheetData>
    <row r="1" spans="1:19" ht="21" x14ac:dyDescent="0.25">
      <c r="A1" s="261" t="s">
        <v>265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</row>
    <row r="2" spans="1:19" s="2" customFormat="1" x14ac:dyDescent="0.25">
      <c r="D2" s="7" t="s">
        <v>99</v>
      </c>
      <c r="E2" s="8" t="s">
        <v>100</v>
      </c>
      <c r="F2" s="8" t="s">
        <v>225</v>
      </c>
      <c r="G2" s="8" t="s">
        <v>162</v>
      </c>
      <c r="H2" s="8" t="s">
        <v>163</v>
      </c>
      <c r="I2" s="9" t="s">
        <v>164</v>
      </c>
      <c r="J2" s="209" t="s">
        <v>226</v>
      </c>
      <c r="K2" s="209" t="s">
        <v>161</v>
      </c>
    </row>
    <row r="3" spans="1:19" x14ac:dyDescent="0.25">
      <c r="A3" t="s">
        <v>0</v>
      </c>
      <c r="B3" s="186">
        <v>12.864257761992002</v>
      </c>
      <c r="C3" s="186">
        <v>25.728515523984004</v>
      </c>
      <c r="D3" s="4"/>
      <c r="E3" s="4"/>
      <c r="F3" s="4"/>
      <c r="G3" s="4"/>
      <c r="H3" s="4"/>
      <c r="I3" s="4"/>
      <c r="J3" s="10">
        <f>IFERROR((ROUND((B3*D3)+((B3*E3)*1.15),2)),"REVISAR")</f>
        <v>0</v>
      </c>
      <c r="K3" s="10">
        <f>IFERROR((ROUND((F3*C3)+(G3*C3*1.1)+(H3*C3*1.15)+(I3*C3*1.15*1.1),2)),"REVISAR")</f>
        <v>0</v>
      </c>
      <c r="M3" s="28"/>
      <c r="R3" s="28"/>
      <c r="S3" s="28"/>
    </row>
    <row r="4" spans="1:19" x14ac:dyDescent="0.25">
      <c r="A4" t="s">
        <v>1</v>
      </c>
      <c r="B4" s="186">
        <v>12.864257761992002</v>
      </c>
      <c r="C4" s="186">
        <v>28.301367076382405</v>
      </c>
      <c r="D4" s="4"/>
      <c r="E4" s="4">
        <v>0</v>
      </c>
      <c r="F4" s="4"/>
      <c r="G4" s="4"/>
      <c r="H4" s="4">
        <v>0</v>
      </c>
      <c r="I4" s="4"/>
      <c r="J4" s="10">
        <f t="shared" ref="J4:J67" si="0">IFERROR((ROUND((B4*D4)+((B4*E4)*1.15),2)),"REVISAR")</f>
        <v>0</v>
      </c>
      <c r="K4" s="10">
        <f t="shared" ref="K4:K67" si="1">IFERROR((ROUND((F4*C4)+(G4*C4*1.1)+(H4*C4*1.15)+(I4*C4*1.15*1.1),2)),"REVISAR")</f>
        <v>0</v>
      </c>
      <c r="M4" s="28"/>
      <c r="R4" s="28"/>
      <c r="S4" s="28"/>
    </row>
    <row r="5" spans="1:19" x14ac:dyDescent="0.25">
      <c r="A5" t="s">
        <v>2</v>
      </c>
      <c r="B5" s="186">
        <v>12.864257761992002</v>
      </c>
      <c r="C5" s="186">
        <v>29.587792852581604</v>
      </c>
      <c r="D5" s="4"/>
      <c r="E5" s="4"/>
      <c r="F5" s="4"/>
      <c r="G5" s="4"/>
      <c r="H5" s="4"/>
      <c r="I5" s="4"/>
      <c r="J5" s="10">
        <f t="shared" si="0"/>
        <v>0</v>
      </c>
      <c r="K5" s="10">
        <f t="shared" si="1"/>
        <v>0</v>
      </c>
      <c r="M5" s="28"/>
      <c r="R5" s="28"/>
      <c r="S5" s="28"/>
    </row>
    <row r="6" spans="1:19" x14ac:dyDescent="0.25">
      <c r="A6" t="s">
        <v>3</v>
      </c>
      <c r="B6" s="186">
        <v>15.437109314390399</v>
      </c>
      <c r="C6" s="186">
        <v>32.160644404980005</v>
      </c>
      <c r="D6" s="4"/>
      <c r="E6" s="4"/>
      <c r="F6" s="4"/>
      <c r="G6" s="4"/>
      <c r="H6" s="4"/>
      <c r="I6" s="4"/>
      <c r="J6" s="10">
        <f t="shared" si="0"/>
        <v>0</v>
      </c>
      <c r="K6" s="10">
        <f t="shared" si="1"/>
        <v>0</v>
      </c>
      <c r="M6" s="28"/>
      <c r="R6" s="28"/>
      <c r="S6" s="28"/>
    </row>
    <row r="7" spans="1:19" x14ac:dyDescent="0.25">
      <c r="A7" t="s">
        <v>4</v>
      </c>
      <c r="B7" s="186">
        <v>16.7235350905896</v>
      </c>
      <c r="C7" s="186">
        <v>34.733495957378402</v>
      </c>
      <c r="D7" s="4"/>
      <c r="E7" s="4"/>
      <c r="F7" s="4"/>
      <c r="G7" s="4"/>
      <c r="H7" s="4"/>
      <c r="I7" s="4"/>
      <c r="J7" s="10">
        <f t="shared" si="0"/>
        <v>0</v>
      </c>
      <c r="K7" s="10">
        <f t="shared" si="1"/>
        <v>0</v>
      </c>
      <c r="M7" s="28"/>
      <c r="R7" s="28"/>
      <c r="S7" s="28"/>
    </row>
    <row r="8" spans="1:19" x14ac:dyDescent="0.25">
      <c r="A8" t="s">
        <v>5</v>
      </c>
      <c r="B8" s="186">
        <v>18.009960866788798</v>
      </c>
      <c r="C8" s="186">
        <v>38.592773285976001</v>
      </c>
      <c r="D8" s="4"/>
      <c r="E8" s="4"/>
      <c r="F8" s="4"/>
      <c r="G8" s="4"/>
      <c r="H8" s="4"/>
      <c r="I8" s="4"/>
      <c r="J8" s="10">
        <f t="shared" si="0"/>
        <v>0</v>
      </c>
      <c r="K8" s="10">
        <f t="shared" si="1"/>
        <v>0</v>
      </c>
      <c r="M8" s="28"/>
      <c r="R8" s="28"/>
      <c r="S8" s="28"/>
    </row>
    <row r="9" spans="1:19" x14ac:dyDescent="0.25">
      <c r="A9" t="s">
        <v>102</v>
      </c>
      <c r="B9" s="186">
        <v>20.582812419187203</v>
      </c>
      <c r="C9" s="186">
        <v>43.738476390772803</v>
      </c>
      <c r="D9" s="4"/>
      <c r="E9" s="4"/>
      <c r="F9" s="4"/>
      <c r="G9" s="4"/>
      <c r="H9" s="4"/>
      <c r="I9" s="4"/>
      <c r="J9" s="10">
        <f t="shared" si="0"/>
        <v>0</v>
      </c>
      <c r="K9" s="10">
        <f t="shared" si="1"/>
        <v>0</v>
      </c>
      <c r="M9" s="28"/>
      <c r="R9" s="28"/>
      <c r="S9" s="28"/>
    </row>
    <row r="10" spans="1:19" x14ac:dyDescent="0.25">
      <c r="A10" t="s">
        <v>103</v>
      </c>
      <c r="B10" s="186">
        <v>21.869238195386401</v>
      </c>
      <c r="C10" s="186">
        <v>47.597753719370409</v>
      </c>
      <c r="D10" s="4"/>
      <c r="E10" s="4"/>
      <c r="F10" s="4"/>
      <c r="G10" s="4"/>
      <c r="H10" s="4"/>
      <c r="I10" s="4"/>
      <c r="J10" s="10">
        <f t="shared" si="0"/>
        <v>0</v>
      </c>
      <c r="K10" s="10">
        <f t="shared" si="1"/>
        <v>0</v>
      </c>
      <c r="M10" s="28"/>
      <c r="R10" s="28"/>
      <c r="S10" s="28"/>
    </row>
    <row r="11" spans="1:19" x14ac:dyDescent="0.25">
      <c r="A11" t="s">
        <v>6</v>
      </c>
      <c r="B11" s="186">
        <v>24.442089747784802</v>
      </c>
      <c r="C11" s="186">
        <v>52.743456824167211</v>
      </c>
      <c r="D11" s="4"/>
      <c r="E11" s="4"/>
      <c r="F11" s="4"/>
      <c r="G11" s="4"/>
      <c r="H11" s="4"/>
      <c r="I11" s="4"/>
      <c r="J11" s="10">
        <f t="shared" si="0"/>
        <v>0</v>
      </c>
      <c r="K11" s="10">
        <f t="shared" si="1"/>
        <v>0</v>
      </c>
      <c r="M11" s="28"/>
      <c r="R11" s="28"/>
      <c r="S11" s="28"/>
    </row>
    <row r="12" spans="1:19" x14ac:dyDescent="0.25">
      <c r="A12" t="s">
        <v>104</v>
      </c>
      <c r="B12" s="186">
        <v>25.728515523984004</v>
      </c>
      <c r="C12" s="186">
        <v>56.60273415276481</v>
      </c>
      <c r="D12" s="4"/>
      <c r="E12" s="4"/>
      <c r="F12" s="4"/>
      <c r="G12" s="4"/>
      <c r="H12" s="4"/>
      <c r="I12" s="4"/>
      <c r="J12" s="10">
        <f t="shared" si="0"/>
        <v>0</v>
      </c>
      <c r="K12" s="10">
        <f t="shared" si="1"/>
        <v>0</v>
      </c>
      <c r="M12" s="28"/>
      <c r="R12" s="28"/>
      <c r="S12" s="28"/>
    </row>
    <row r="13" spans="1:19" s="2" customFormat="1" x14ac:dyDescent="0.25">
      <c r="A13" t="s">
        <v>7</v>
      </c>
      <c r="B13" s="186">
        <v>28.301367076382405</v>
      </c>
      <c r="C13" s="186">
        <v>65.60771458615919</v>
      </c>
      <c r="D13" s="4"/>
      <c r="E13" s="4"/>
      <c r="F13" s="4"/>
      <c r="G13" s="4"/>
      <c r="H13" s="4"/>
      <c r="I13" s="4"/>
      <c r="J13" s="10">
        <f t="shared" si="0"/>
        <v>0</v>
      </c>
      <c r="K13" s="10">
        <f t="shared" si="1"/>
        <v>0</v>
      </c>
      <c r="L13" s="75" t="s">
        <v>353</v>
      </c>
      <c r="M13" s="10"/>
      <c r="R13" s="28"/>
      <c r="S13" s="28"/>
    </row>
    <row r="14" spans="1:19" s="2" customFormat="1" ht="15.75" thickBot="1" x14ac:dyDescent="0.3">
      <c r="A14" t="s">
        <v>8</v>
      </c>
      <c r="B14" s="185">
        <v>0</v>
      </c>
      <c r="C14" s="183">
        <v>0</v>
      </c>
      <c r="D14" s="7" t="s">
        <v>99</v>
      </c>
      <c r="E14" s="8" t="s">
        <v>100</v>
      </c>
      <c r="F14" s="8" t="s">
        <v>225</v>
      </c>
      <c r="G14" s="8" t="s">
        <v>162</v>
      </c>
      <c r="H14" s="8" t="s">
        <v>163</v>
      </c>
      <c r="I14" s="9" t="s">
        <v>164</v>
      </c>
      <c r="J14" s="10"/>
      <c r="K14" s="10"/>
      <c r="L14" s="75" t="s">
        <v>354</v>
      </c>
      <c r="R14" s="28"/>
      <c r="S14" s="28"/>
    </row>
    <row r="15" spans="1:19" s="2" customFormat="1" x14ac:dyDescent="0.25">
      <c r="A15" t="s">
        <v>9</v>
      </c>
      <c r="B15" s="186">
        <v>14.150683538191203</v>
      </c>
      <c r="C15" s="186">
        <v>27.014941300183203</v>
      </c>
      <c r="D15" s="4"/>
      <c r="E15" s="4"/>
      <c r="F15" s="4"/>
      <c r="G15" s="4">
        <v>0</v>
      </c>
      <c r="H15" s="4"/>
      <c r="I15" s="4"/>
      <c r="J15" s="10">
        <f t="shared" si="0"/>
        <v>0</v>
      </c>
      <c r="K15" s="10">
        <f t="shared" si="1"/>
        <v>0</v>
      </c>
      <c r="L15" s="60"/>
      <c r="M15" s="61"/>
      <c r="N15" s="61" t="s">
        <v>307</v>
      </c>
      <c r="O15" s="61"/>
      <c r="P15" s="62"/>
      <c r="R15" s="28"/>
      <c r="S15" s="28"/>
    </row>
    <row r="16" spans="1:19" s="2" customFormat="1" x14ac:dyDescent="0.25">
      <c r="A16" t="s">
        <v>10</v>
      </c>
      <c r="B16" s="186">
        <v>15.437109314390399</v>
      </c>
      <c r="C16" s="186">
        <v>29.587792852581604</v>
      </c>
      <c r="D16" s="4"/>
      <c r="E16" s="4"/>
      <c r="F16" s="4"/>
      <c r="G16" s="4"/>
      <c r="H16" s="4">
        <v>0</v>
      </c>
      <c r="I16" s="4"/>
      <c r="J16" s="10">
        <f t="shared" si="0"/>
        <v>0</v>
      </c>
      <c r="K16" s="10">
        <f t="shared" si="1"/>
        <v>0</v>
      </c>
      <c r="L16" s="86"/>
      <c r="M16" s="87"/>
      <c r="N16" s="87"/>
      <c r="O16" s="87"/>
      <c r="P16" s="88"/>
      <c r="R16" s="28"/>
      <c r="S16" s="28"/>
    </row>
    <row r="17" spans="1:19" s="2" customFormat="1" x14ac:dyDescent="0.25">
      <c r="A17" t="s">
        <v>11</v>
      </c>
      <c r="B17" s="186">
        <v>16.7235350905896</v>
      </c>
      <c r="C17" s="186">
        <v>32.160644404980005</v>
      </c>
      <c r="D17" s="4"/>
      <c r="E17" s="4"/>
      <c r="F17" s="4"/>
      <c r="G17" s="4"/>
      <c r="H17" s="4"/>
      <c r="I17" s="4"/>
      <c r="J17" s="10">
        <f t="shared" si="0"/>
        <v>0</v>
      </c>
      <c r="K17" s="10">
        <f t="shared" si="1"/>
        <v>0</v>
      </c>
      <c r="L17" s="86"/>
      <c r="M17" s="89" t="s">
        <v>355</v>
      </c>
      <c r="N17" s="90" t="s">
        <v>356</v>
      </c>
      <c r="O17" s="89"/>
      <c r="P17" s="88"/>
      <c r="R17" s="28"/>
      <c r="S17" s="28"/>
    </row>
    <row r="18" spans="1:19" s="2" customFormat="1" x14ac:dyDescent="0.25">
      <c r="A18" t="s">
        <v>12</v>
      </c>
      <c r="B18" s="186">
        <v>16.7235350905896</v>
      </c>
      <c r="C18" s="186">
        <v>33.4470701811792</v>
      </c>
      <c r="D18" s="4"/>
      <c r="E18" s="4"/>
      <c r="F18" s="4"/>
      <c r="G18" s="4"/>
      <c r="H18" s="4"/>
      <c r="I18" s="4"/>
      <c r="J18" s="10">
        <f t="shared" si="0"/>
        <v>0</v>
      </c>
      <c r="K18" s="10">
        <f t="shared" si="1"/>
        <v>0</v>
      </c>
      <c r="L18" s="63"/>
      <c r="M18" s="68" t="s">
        <v>357</v>
      </c>
      <c r="N18" s="90" t="s">
        <v>356</v>
      </c>
      <c r="O18" s="68"/>
      <c r="P18" s="64"/>
      <c r="R18" s="28"/>
      <c r="S18" s="28"/>
    </row>
    <row r="19" spans="1:19" s="2" customFormat="1" x14ac:dyDescent="0.25">
      <c r="A19" t="s">
        <v>13</v>
      </c>
      <c r="B19" s="186">
        <v>18.009960866788798</v>
      </c>
      <c r="C19" s="186">
        <v>36.019921733577597</v>
      </c>
      <c r="D19" s="4"/>
      <c r="E19" s="4"/>
      <c r="F19" s="4"/>
      <c r="G19" s="4"/>
      <c r="H19" s="4"/>
      <c r="I19" s="4"/>
      <c r="J19" s="10">
        <f t="shared" si="0"/>
        <v>0</v>
      </c>
      <c r="K19" s="10">
        <f t="shared" si="1"/>
        <v>0</v>
      </c>
      <c r="L19" s="63"/>
      <c r="M19" s="68" t="s">
        <v>358</v>
      </c>
      <c r="N19" s="90" t="s">
        <v>356</v>
      </c>
      <c r="O19" s="68"/>
      <c r="P19" s="64"/>
      <c r="R19" s="28"/>
      <c r="S19" s="28"/>
    </row>
    <row r="20" spans="1:19" s="2" customFormat="1" x14ac:dyDescent="0.25">
      <c r="A20" t="s">
        <v>14</v>
      </c>
      <c r="B20" s="186">
        <v>20.582812419187203</v>
      </c>
      <c r="C20" s="186">
        <v>39.879199062175203</v>
      </c>
      <c r="D20" s="4"/>
      <c r="E20" s="4"/>
      <c r="F20" s="4"/>
      <c r="G20" s="4"/>
      <c r="H20" s="4"/>
      <c r="I20" s="4"/>
      <c r="J20" s="10">
        <f t="shared" si="0"/>
        <v>0</v>
      </c>
      <c r="K20" s="10">
        <f t="shared" si="1"/>
        <v>0</v>
      </c>
      <c r="L20" s="72"/>
      <c r="M20" s="73"/>
      <c r="N20" s="73"/>
      <c r="O20" s="73"/>
      <c r="P20" s="74"/>
      <c r="R20" s="28"/>
      <c r="S20" s="28"/>
    </row>
    <row r="21" spans="1:19" s="2" customFormat="1" x14ac:dyDescent="0.25">
      <c r="A21" t="s">
        <v>105</v>
      </c>
      <c r="B21" s="186">
        <v>21.869238195386401</v>
      </c>
      <c r="C21" s="186">
        <v>45.024902166972005</v>
      </c>
      <c r="D21" s="4"/>
      <c r="E21" s="4"/>
      <c r="F21" s="4"/>
      <c r="G21" s="4"/>
      <c r="H21" s="4"/>
      <c r="I21" s="4"/>
      <c r="J21" s="10">
        <f t="shared" si="0"/>
        <v>0</v>
      </c>
      <c r="K21" s="10">
        <f t="shared" si="1"/>
        <v>0</v>
      </c>
      <c r="L21" s="63"/>
      <c r="M21" s="68"/>
      <c r="N21" s="69" t="s">
        <v>308</v>
      </c>
      <c r="O21" s="68"/>
      <c r="P21" s="64"/>
      <c r="R21" s="28"/>
      <c r="S21" s="28"/>
    </row>
    <row r="22" spans="1:19" s="2" customFormat="1" x14ac:dyDescent="0.25">
      <c r="A22" t="s">
        <v>106</v>
      </c>
      <c r="B22" s="186">
        <v>23.155663971585607</v>
      </c>
      <c r="C22" s="186">
        <v>48.884179495569605</v>
      </c>
      <c r="D22" s="4"/>
      <c r="E22" s="4"/>
      <c r="F22" s="4"/>
      <c r="G22" s="4"/>
      <c r="H22" s="4"/>
      <c r="I22" s="4"/>
      <c r="J22" s="10">
        <f t="shared" si="0"/>
        <v>0</v>
      </c>
      <c r="K22" s="10">
        <f t="shared" si="1"/>
        <v>0</v>
      </c>
      <c r="L22" s="63"/>
      <c r="M22" s="68"/>
      <c r="N22" s="68" t="s">
        <v>309</v>
      </c>
      <c r="O22" s="68"/>
      <c r="P22" s="64"/>
      <c r="R22" s="28"/>
      <c r="S22" s="28"/>
    </row>
    <row r="23" spans="1:19" s="2" customFormat="1" x14ac:dyDescent="0.25">
      <c r="A23" t="s">
        <v>15</v>
      </c>
      <c r="B23" s="186">
        <v>24.442089747784802</v>
      </c>
      <c r="C23" s="186">
        <v>54.029882600366406</v>
      </c>
      <c r="D23" s="4"/>
      <c r="E23" s="4"/>
      <c r="F23" s="4"/>
      <c r="G23" s="4"/>
      <c r="H23" s="4"/>
      <c r="I23" s="4"/>
      <c r="J23" s="10">
        <f t="shared" si="0"/>
        <v>0</v>
      </c>
      <c r="K23" s="10">
        <f t="shared" si="1"/>
        <v>0</v>
      </c>
      <c r="L23" s="63"/>
      <c r="M23" s="68"/>
      <c r="N23" s="68" t="s">
        <v>312</v>
      </c>
      <c r="O23" s="68"/>
      <c r="P23" s="64"/>
      <c r="R23" s="28"/>
      <c r="S23" s="28"/>
    </row>
    <row r="24" spans="1:19" s="2" customFormat="1" x14ac:dyDescent="0.25">
      <c r="A24" t="s">
        <v>107</v>
      </c>
      <c r="B24" s="186">
        <v>27.014941300183203</v>
      </c>
      <c r="C24" s="186">
        <v>57.889159928964013</v>
      </c>
      <c r="D24" s="4"/>
      <c r="E24" s="4"/>
      <c r="F24" s="4"/>
      <c r="G24" s="4"/>
      <c r="H24" s="4"/>
      <c r="I24" s="4"/>
      <c r="J24" s="10">
        <f t="shared" si="0"/>
        <v>0</v>
      </c>
      <c r="K24" s="10">
        <f t="shared" si="1"/>
        <v>0</v>
      </c>
      <c r="L24" s="63"/>
      <c r="M24" s="68"/>
      <c r="N24" s="68"/>
      <c r="O24" s="68"/>
      <c r="P24" s="64"/>
      <c r="R24" s="28"/>
      <c r="S24" s="28"/>
    </row>
    <row r="25" spans="1:19" s="2" customFormat="1" x14ac:dyDescent="0.25">
      <c r="A25" t="s">
        <v>108</v>
      </c>
      <c r="B25" s="186">
        <v>30.874218628780799</v>
      </c>
      <c r="C25" s="186">
        <v>68.180566138557609</v>
      </c>
      <c r="D25" s="4"/>
      <c r="E25" s="4"/>
      <c r="F25" s="4"/>
      <c r="G25" s="4"/>
      <c r="H25" s="4"/>
      <c r="I25" s="4"/>
      <c r="J25" s="10">
        <f t="shared" si="0"/>
        <v>0</v>
      </c>
      <c r="K25" s="10">
        <f t="shared" si="1"/>
        <v>0</v>
      </c>
      <c r="L25" s="63"/>
      <c r="M25" s="68"/>
      <c r="N25" s="68" t="s">
        <v>311</v>
      </c>
      <c r="O25" s="68"/>
      <c r="P25" s="64"/>
      <c r="R25" s="28"/>
      <c r="S25" s="28"/>
    </row>
    <row r="26" spans="1:19" s="2" customFormat="1" x14ac:dyDescent="0.25">
      <c r="A26"/>
      <c r="B26" s="185">
        <v>0</v>
      </c>
      <c r="C26" s="183">
        <v>0</v>
      </c>
      <c r="D26" s="7" t="s">
        <v>99</v>
      </c>
      <c r="E26" s="8" t="s">
        <v>100</v>
      </c>
      <c r="F26" s="8" t="s">
        <v>225</v>
      </c>
      <c r="G26" s="8" t="s">
        <v>162</v>
      </c>
      <c r="H26" s="8" t="s">
        <v>163</v>
      </c>
      <c r="I26" s="9" t="s">
        <v>164</v>
      </c>
      <c r="J26" s="10"/>
      <c r="K26" s="10"/>
      <c r="L26" s="63"/>
      <c r="M26" s="68"/>
      <c r="N26" s="68"/>
      <c r="O26" s="68"/>
      <c r="P26" s="64"/>
      <c r="R26" s="28"/>
      <c r="S26" s="28"/>
    </row>
    <row r="27" spans="1:19" s="2" customFormat="1" ht="15.75" thickBot="1" x14ac:dyDescent="0.3">
      <c r="A27" t="s">
        <v>24</v>
      </c>
      <c r="B27" s="186">
        <v>21.869238195386401</v>
      </c>
      <c r="C27" s="186">
        <v>36.019921733577597</v>
      </c>
      <c r="D27" s="4"/>
      <c r="E27" s="4"/>
      <c r="F27" s="4"/>
      <c r="G27" s="4">
        <v>0</v>
      </c>
      <c r="H27" s="4"/>
      <c r="I27" s="4"/>
      <c r="J27" s="10">
        <f t="shared" si="0"/>
        <v>0</v>
      </c>
      <c r="K27" s="10">
        <f t="shared" si="1"/>
        <v>0</v>
      </c>
      <c r="L27" s="65"/>
      <c r="M27" s="66"/>
      <c r="N27" s="66"/>
      <c r="O27" s="66"/>
      <c r="P27" s="67"/>
      <c r="R27" s="28"/>
      <c r="S27" s="28"/>
    </row>
    <row r="28" spans="1:19" s="2" customFormat="1" x14ac:dyDescent="0.25">
      <c r="A28" t="s">
        <v>25</v>
      </c>
      <c r="B28" s="186">
        <v>23.155663971585607</v>
      </c>
      <c r="C28" s="186">
        <v>38.592773285976001</v>
      </c>
      <c r="D28" s="4"/>
      <c r="E28" s="4"/>
      <c r="F28" s="4"/>
      <c r="G28" s="4"/>
      <c r="H28" s="4">
        <v>0</v>
      </c>
      <c r="I28" s="4"/>
      <c r="J28" s="10">
        <f t="shared" si="0"/>
        <v>0</v>
      </c>
      <c r="K28" s="10">
        <f t="shared" si="1"/>
        <v>0</v>
      </c>
      <c r="M28" s="82"/>
      <c r="P28" s="82"/>
      <c r="R28" s="28"/>
      <c r="S28" s="28"/>
    </row>
    <row r="29" spans="1:19" s="2" customFormat="1" x14ac:dyDescent="0.25">
      <c r="A29" t="s">
        <v>26</v>
      </c>
      <c r="B29" s="186">
        <v>24.442089747784802</v>
      </c>
      <c r="C29" s="186">
        <v>39.879199062175203</v>
      </c>
      <c r="D29" s="4"/>
      <c r="E29" s="4"/>
      <c r="F29" s="4"/>
      <c r="G29" s="4"/>
      <c r="H29" s="4"/>
      <c r="I29" s="4"/>
      <c r="J29" s="10">
        <f t="shared" si="0"/>
        <v>0</v>
      </c>
      <c r="K29" s="10">
        <f t="shared" si="1"/>
        <v>0</v>
      </c>
      <c r="R29" s="28"/>
      <c r="S29" s="28"/>
    </row>
    <row r="30" spans="1:19" s="2" customFormat="1" x14ac:dyDescent="0.25">
      <c r="A30" t="s">
        <v>27</v>
      </c>
      <c r="B30" s="186">
        <v>28.301367076382405</v>
      </c>
      <c r="C30" s="186">
        <v>43.738476390772803</v>
      </c>
      <c r="D30" s="4"/>
      <c r="E30" s="4"/>
      <c r="F30" s="4"/>
      <c r="G30" s="4"/>
      <c r="H30" s="4"/>
      <c r="I30" s="4"/>
      <c r="J30" s="10">
        <f t="shared" si="0"/>
        <v>0</v>
      </c>
      <c r="K30" s="10">
        <f t="shared" si="1"/>
        <v>0</v>
      </c>
      <c r="M30" s="82"/>
      <c r="P30" s="82"/>
      <c r="R30" s="28"/>
      <c r="S30" s="28"/>
    </row>
    <row r="31" spans="1:19" s="2" customFormat="1" x14ac:dyDescent="0.25">
      <c r="A31" t="s">
        <v>28</v>
      </c>
      <c r="B31" s="186">
        <v>30.874218628780799</v>
      </c>
      <c r="C31" s="186">
        <v>47.597753719370409</v>
      </c>
      <c r="D31" s="4"/>
      <c r="E31" s="4"/>
      <c r="F31" s="4"/>
      <c r="G31" s="4"/>
      <c r="H31" s="4"/>
      <c r="I31" s="4"/>
      <c r="J31" s="10">
        <f t="shared" si="0"/>
        <v>0</v>
      </c>
      <c r="K31" s="10">
        <f t="shared" si="1"/>
        <v>0</v>
      </c>
      <c r="M31" s="82"/>
      <c r="P31" s="82"/>
      <c r="R31" s="28"/>
      <c r="S31" s="28"/>
    </row>
    <row r="32" spans="1:19" s="2" customFormat="1" x14ac:dyDescent="0.25">
      <c r="A32" t="s">
        <v>29</v>
      </c>
      <c r="B32" s="186">
        <v>32.160644404980005</v>
      </c>
      <c r="C32" s="186">
        <v>52.743456824167211</v>
      </c>
      <c r="D32" s="4"/>
      <c r="E32" s="4"/>
      <c r="F32" s="4"/>
      <c r="G32" s="4"/>
      <c r="H32" s="4"/>
      <c r="I32" s="4"/>
      <c r="J32" s="10">
        <f t="shared" si="0"/>
        <v>0</v>
      </c>
      <c r="K32" s="10">
        <f t="shared" si="1"/>
        <v>0</v>
      </c>
      <c r="L32" s="82"/>
      <c r="M32" s="82"/>
      <c r="N32" s="82"/>
      <c r="O32" s="82"/>
      <c r="P32" s="82"/>
      <c r="R32" s="28"/>
      <c r="S32" s="28"/>
    </row>
    <row r="33" spans="1:19" s="2" customFormat="1" x14ac:dyDescent="0.25">
      <c r="A33" t="s">
        <v>112</v>
      </c>
      <c r="B33" s="186">
        <v>34.733495957378402</v>
      </c>
      <c r="C33" s="186">
        <v>55.316308376565608</v>
      </c>
      <c r="D33" s="4"/>
      <c r="E33" s="4"/>
      <c r="F33" s="4"/>
      <c r="G33" s="4"/>
      <c r="H33" s="4"/>
      <c r="I33" s="4"/>
      <c r="J33" s="10">
        <f t="shared" si="0"/>
        <v>0</v>
      </c>
      <c r="K33" s="10">
        <f t="shared" si="1"/>
        <v>0</v>
      </c>
      <c r="R33" s="28"/>
      <c r="S33" s="28"/>
    </row>
    <row r="34" spans="1:19" s="2" customFormat="1" x14ac:dyDescent="0.25">
      <c r="A34" t="s">
        <v>113</v>
      </c>
      <c r="B34" s="186">
        <v>37.306347509776806</v>
      </c>
      <c r="C34" s="186">
        <v>60.46201148136241</v>
      </c>
      <c r="D34" s="4"/>
      <c r="E34" s="4"/>
      <c r="F34" s="4"/>
      <c r="G34" s="4"/>
      <c r="H34" s="4"/>
      <c r="I34" s="4"/>
      <c r="J34" s="10">
        <f t="shared" si="0"/>
        <v>0</v>
      </c>
      <c r="K34" s="10">
        <f t="shared" si="1"/>
        <v>0</v>
      </c>
      <c r="M34" s="82"/>
      <c r="P34" s="82"/>
      <c r="R34" s="28"/>
      <c r="S34" s="28"/>
    </row>
    <row r="35" spans="1:19" s="2" customFormat="1" x14ac:dyDescent="0.25">
      <c r="A35" t="s">
        <v>30</v>
      </c>
      <c r="B35" s="186">
        <v>38.592773285976001</v>
      </c>
      <c r="C35" s="186">
        <v>66.894140362358399</v>
      </c>
      <c r="D35" s="4"/>
      <c r="E35" s="4"/>
      <c r="F35" s="4"/>
      <c r="G35" s="4"/>
      <c r="H35" s="4"/>
      <c r="I35" s="4"/>
      <c r="J35" s="10">
        <f t="shared" si="0"/>
        <v>0</v>
      </c>
      <c r="K35" s="10">
        <f t="shared" si="1"/>
        <v>0</v>
      </c>
      <c r="M35" s="82"/>
      <c r="P35" s="82"/>
      <c r="R35" s="28"/>
      <c r="S35" s="28"/>
    </row>
    <row r="36" spans="1:19" s="2" customFormat="1" x14ac:dyDescent="0.25">
      <c r="A36" t="s">
        <v>114</v>
      </c>
      <c r="B36" s="186">
        <v>41.165624838374406</v>
      </c>
      <c r="C36" s="186">
        <v>69.466991914756804</v>
      </c>
      <c r="D36" s="4"/>
      <c r="E36" s="4"/>
      <c r="F36" s="4"/>
      <c r="G36" s="4"/>
      <c r="H36" s="4"/>
      <c r="I36" s="4"/>
      <c r="J36" s="10">
        <f t="shared" si="0"/>
        <v>0</v>
      </c>
      <c r="K36" s="10">
        <f t="shared" si="1"/>
        <v>0</v>
      </c>
      <c r="R36" s="28"/>
      <c r="S36" s="28"/>
    </row>
    <row r="37" spans="1:19" s="2" customFormat="1" x14ac:dyDescent="0.25">
      <c r="A37" t="s">
        <v>115</v>
      </c>
      <c r="B37" s="186">
        <v>54.029882600366406</v>
      </c>
      <c r="C37" s="186">
        <v>82.331249676748811</v>
      </c>
      <c r="D37" s="4"/>
      <c r="E37" s="4"/>
      <c r="F37" s="4"/>
      <c r="G37" s="4"/>
      <c r="H37" s="4"/>
      <c r="I37" s="4"/>
      <c r="J37" s="10">
        <f t="shared" si="0"/>
        <v>0</v>
      </c>
      <c r="K37" s="10">
        <f t="shared" si="1"/>
        <v>0</v>
      </c>
      <c r="M37" s="82"/>
      <c r="P37" s="82"/>
      <c r="R37" s="28"/>
      <c r="S37" s="28"/>
    </row>
    <row r="38" spans="1:19" s="2" customFormat="1" x14ac:dyDescent="0.25">
      <c r="A38"/>
      <c r="B38" s="185">
        <v>0</v>
      </c>
      <c r="C38" s="183">
        <v>0</v>
      </c>
      <c r="D38" s="7" t="s">
        <v>99</v>
      </c>
      <c r="E38" s="8" t="s">
        <v>100</v>
      </c>
      <c r="F38" s="8" t="s">
        <v>225</v>
      </c>
      <c r="G38" s="8" t="s">
        <v>162</v>
      </c>
      <c r="H38" s="8" t="s">
        <v>163</v>
      </c>
      <c r="I38" s="9" t="s">
        <v>164</v>
      </c>
      <c r="J38" s="10"/>
      <c r="K38" s="10"/>
      <c r="M38" s="82"/>
      <c r="P38" s="82"/>
      <c r="R38" s="28"/>
      <c r="S38" s="28"/>
    </row>
    <row r="39" spans="1:19" s="2" customFormat="1" x14ac:dyDescent="0.25">
      <c r="A39" t="s">
        <v>31</v>
      </c>
      <c r="B39" s="186">
        <v>23.155663971585607</v>
      </c>
      <c r="C39" s="184">
        <v>37.306347509776806</v>
      </c>
      <c r="D39" s="4"/>
      <c r="E39" s="4"/>
      <c r="F39" s="4"/>
      <c r="G39" s="4">
        <v>0</v>
      </c>
      <c r="H39" s="4"/>
      <c r="I39" s="4"/>
      <c r="J39" s="10">
        <f t="shared" si="0"/>
        <v>0</v>
      </c>
      <c r="K39" s="10">
        <f t="shared" si="1"/>
        <v>0</v>
      </c>
      <c r="L39" s="82"/>
      <c r="M39" s="82"/>
      <c r="N39" s="82"/>
      <c r="O39" s="82"/>
      <c r="P39" s="82"/>
      <c r="R39" s="28"/>
      <c r="S39" s="28"/>
    </row>
    <row r="40" spans="1:19" s="2" customFormat="1" x14ac:dyDescent="0.25">
      <c r="A40" t="s">
        <v>32</v>
      </c>
      <c r="B40" s="186">
        <v>24.442089747784802</v>
      </c>
      <c r="C40" s="184">
        <v>39.879199062175203</v>
      </c>
      <c r="D40" s="4"/>
      <c r="E40" s="4"/>
      <c r="F40" s="4"/>
      <c r="G40" s="4"/>
      <c r="H40" s="4">
        <v>0</v>
      </c>
      <c r="I40" s="4"/>
      <c r="J40" s="10">
        <f t="shared" si="0"/>
        <v>0</v>
      </c>
      <c r="K40" s="10">
        <f t="shared" si="1"/>
        <v>0</v>
      </c>
      <c r="R40" s="28"/>
      <c r="S40" s="28"/>
    </row>
    <row r="41" spans="1:19" s="2" customFormat="1" x14ac:dyDescent="0.25">
      <c r="A41" t="s">
        <v>33</v>
      </c>
      <c r="B41" s="186">
        <v>27.014941300183203</v>
      </c>
      <c r="C41" s="184">
        <v>42.452050614573615</v>
      </c>
      <c r="D41" s="4"/>
      <c r="E41" s="4"/>
      <c r="F41" s="4"/>
      <c r="G41" s="4"/>
      <c r="H41" s="4"/>
      <c r="I41" s="4"/>
      <c r="J41" s="10">
        <f t="shared" si="0"/>
        <v>0</v>
      </c>
      <c r="K41" s="10">
        <f t="shared" si="1"/>
        <v>0</v>
      </c>
      <c r="M41" s="82"/>
      <c r="N41" s="82"/>
      <c r="P41" s="82"/>
      <c r="R41" s="28"/>
      <c r="S41" s="28"/>
    </row>
    <row r="42" spans="1:19" s="2" customFormat="1" x14ac:dyDescent="0.25">
      <c r="A42" t="s">
        <v>34</v>
      </c>
      <c r="B42" s="186">
        <v>29.587792852581604</v>
      </c>
      <c r="C42" s="184">
        <v>46.311327943171214</v>
      </c>
      <c r="D42" s="4"/>
      <c r="E42" s="4"/>
      <c r="F42" s="4"/>
      <c r="G42" s="4"/>
      <c r="H42" s="4"/>
      <c r="I42" s="4"/>
      <c r="J42" s="10">
        <f t="shared" si="0"/>
        <v>0</v>
      </c>
      <c r="K42" s="10">
        <f t="shared" si="1"/>
        <v>0</v>
      </c>
      <c r="M42" s="82"/>
      <c r="N42" s="82"/>
      <c r="P42" s="82"/>
      <c r="R42" s="28"/>
      <c r="S42" s="28"/>
    </row>
    <row r="43" spans="1:19" s="2" customFormat="1" x14ac:dyDescent="0.25">
      <c r="A43" t="s">
        <v>35</v>
      </c>
      <c r="B43" s="186">
        <v>32.160644404980005</v>
      </c>
      <c r="C43" s="184">
        <v>50.170605271768807</v>
      </c>
      <c r="D43" s="4"/>
      <c r="E43" s="4"/>
      <c r="F43" s="4"/>
      <c r="G43" s="4"/>
      <c r="H43" s="4"/>
      <c r="I43" s="4"/>
      <c r="J43" s="10">
        <f t="shared" si="0"/>
        <v>0</v>
      </c>
      <c r="K43" s="10">
        <f t="shared" si="1"/>
        <v>0</v>
      </c>
      <c r="R43" s="28"/>
      <c r="S43" s="28"/>
    </row>
    <row r="44" spans="1:19" s="2" customFormat="1" x14ac:dyDescent="0.25">
      <c r="A44" t="s">
        <v>36</v>
      </c>
      <c r="B44" s="186">
        <v>36.019921733577597</v>
      </c>
      <c r="C44" s="184">
        <v>56.60273415276481</v>
      </c>
      <c r="D44" s="4"/>
      <c r="E44" s="4"/>
      <c r="F44" s="4"/>
      <c r="G44" s="4"/>
      <c r="H44" s="4"/>
      <c r="I44" s="4"/>
      <c r="J44" s="10">
        <f t="shared" si="0"/>
        <v>0</v>
      </c>
      <c r="K44" s="10">
        <f t="shared" si="1"/>
        <v>0</v>
      </c>
      <c r="M44" s="82"/>
      <c r="N44" s="82"/>
      <c r="P44" s="82"/>
      <c r="R44" s="28"/>
      <c r="S44" s="28"/>
    </row>
    <row r="45" spans="1:19" s="2" customFormat="1" x14ac:dyDescent="0.25">
      <c r="A45" t="s">
        <v>116</v>
      </c>
      <c r="B45" s="186">
        <v>37.306347509776806</v>
      </c>
      <c r="C45" s="184">
        <v>61.748437257561598</v>
      </c>
      <c r="D45" s="4"/>
      <c r="E45" s="4"/>
      <c r="F45" s="4"/>
      <c r="G45" s="4"/>
      <c r="H45" s="4"/>
      <c r="I45" s="4"/>
      <c r="J45" s="10">
        <f t="shared" si="0"/>
        <v>0</v>
      </c>
      <c r="K45" s="10">
        <f t="shared" si="1"/>
        <v>0</v>
      </c>
      <c r="M45" s="82"/>
      <c r="N45" s="82"/>
      <c r="P45" s="82"/>
      <c r="R45" s="28"/>
      <c r="S45" s="28"/>
    </row>
    <row r="46" spans="1:19" s="2" customFormat="1" x14ac:dyDescent="0.25">
      <c r="A46" t="s">
        <v>117</v>
      </c>
      <c r="B46" s="186">
        <v>38.592773285976001</v>
      </c>
      <c r="C46" s="184">
        <v>65.60771458615919</v>
      </c>
      <c r="D46" s="4"/>
      <c r="E46" s="4"/>
      <c r="F46" s="4"/>
      <c r="G46" s="4"/>
      <c r="H46" s="4"/>
      <c r="I46" s="4"/>
      <c r="J46" s="10">
        <f t="shared" si="0"/>
        <v>0</v>
      </c>
      <c r="K46" s="10">
        <f t="shared" si="1"/>
        <v>0</v>
      </c>
      <c r="L46" s="82"/>
      <c r="M46" s="82"/>
      <c r="N46" s="82"/>
      <c r="O46" s="82"/>
      <c r="P46" s="82"/>
      <c r="R46" s="28"/>
      <c r="S46" s="28"/>
    </row>
    <row r="47" spans="1:19" s="2" customFormat="1" x14ac:dyDescent="0.25">
      <c r="A47" t="s">
        <v>37</v>
      </c>
      <c r="B47" s="186">
        <v>42.452050614573615</v>
      </c>
      <c r="C47" s="184">
        <v>72.039843467155194</v>
      </c>
      <c r="D47" s="4"/>
      <c r="E47" s="4"/>
      <c r="F47" s="4"/>
      <c r="G47" s="4"/>
      <c r="H47" s="4"/>
      <c r="I47" s="4"/>
      <c r="J47" s="10">
        <f t="shared" si="0"/>
        <v>0</v>
      </c>
      <c r="K47" s="10">
        <f t="shared" si="1"/>
        <v>0</v>
      </c>
      <c r="R47" s="28"/>
      <c r="S47" s="28"/>
    </row>
    <row r="48" spans="1:19" s="2" customFormat="1" x14ac:dyDescent="0.25">
      <c r="A48" t="s">
        <v>118</v>
      </c>
      <c r="B48" s="186">
        <v>46.311327943171214</v>
      </c>
      <c r="C48" s="184">
        <v>78.471972348151212</v>
      </c>
      <c r="D48" s="4"/>
      <c r="E48" s="4"/>
      <c r="F48" s="4"/>
      <c r="G48" s="4"/>
      <c r="H48" s="4"/>
      <c r="I48" s="4"/>
      <c r="J48" s="10">
        <f t="shared" si="0"/>
        <v>0</v>
      </c>
      <c r="K48" s="10">
        <f t="shared" si="1"/>
        <v>0</v>
      </c>
      <c r="M48" s="82"/>
      <c r="R48" s="28"/>
      <c r="S48" s="28"/>
    </row>
    <row r="49" spans="1:19" s="2" customFormat="1" x14ac:dyDescent="0.25">
      <c r="A49" t="s">
        <v>119</v>
      </c>
      <c r="B49" s="186">
        <v>61.748437257561598</v>
      </c>
      <c r="C49" s="184">
        <v>88.763378557744801</v>
      </c>
      <c r="D49" s="4"/>
      <c r="E49" s="4"/>
      <c r="F49" s="4"/>
      <c r="G49" s="4"/>
      <c r="H49" s="4"/>
      <c r="I49" s="4"/>
      <c r="J49" s="10">
        <f t="shared" si="0"/>
        <v>0</v>
      </c>
      <c r="K49" s="10">
        <f t="shared" si="1"/>
        <v>0</v>
      </c>
      <c r="M49" s="82"/>
      <c r="R49" s="28"/>
      <c r="S49" s="28"/>
    </row>
    <row r="50" spans="1:19" s="2" customFormat="1" x14ac:dyDescent="0.25">
      <c r="A50"/>
      <c r="B50" s="185">
        <v>0</v>
      </c>
      <c r="C50" s="183">
        <v>0</v>
      </c>
      <c r="D50" s="7" t="s">
        <v>99</v>
      </c>
      <c r="E50" s="8" t="s">
        <v>100</v>
      </c>
      <c r="F50" s="8" t="s">
        <v>225</v>
      </c>
      <c r="G50" s="8" t="s">
        <v>162</v>
      </c>
      <c r="H50" s="8" t="s">
        <v>163</v>
      </c>
      <c r="I50" s="9" t="s">
        <v>164</v>
      </c>
      <c r="J50" s="10"/>
      <c r="K50" s="10"/>
      <c r="R50" s="28"/>
      <c r="S50" s="28"/>
    </row>
    <row r="51" spans="1:19" s="2" customFormat="1" x14ac:dyDescent="0.25">
      <c r="A51" t="s">
        <v>38</v>
      </c>
      <c r="B51" s="186">
        <v>24.442089747784802</v>
      </c>
      <c r="C51" s="184">
        <v>38.592773285976001</v>
      </c>
      <c r="D51" s="4"/>
      <c r="E51" s="4"/>
      <c r="F51" s="4"/>
      <c r="G51" s="4">
        <v>0</v>
      </c>
      <c r="H51" s="4"/>
      <c r="I51" s="4"/>
      <c r="J51" s="10">
        <f t="shared" si="0"/>
        <v>0</v>
      </c>
      <c r="K51" s="10">
        <f t="shared" si="1"/>
        <v>0</v>
      </c>
      <c r="R51" s="28"/>
      <c r="S51" s="28"/>
    </row>
    <row r="52" spans="1:19" s="2" customFormat="1" x14ac:dyDescent="0.25">
      <c r="A52" t="s">
        <v>39</v>
      </c>
      <c r="B52" s="186">
        <v>27.014941300183203</v>
      </c>
      <c r="C52" s="184">
        <v>42.452050614573615</v>
      </c>
      <c r="D52" s="4"/>
      <c r="E52" s="4"/>
      <c r="F52" s="4"/>
      <c r="G52" s="4"/>
      <c r="H52" s="4">
        <v>0</v>
      </c>
      <c r="I52" s="4"/>
      <c r="J52" s="10">
        <f t="shared" si="0"/>
        <v>0</v>
      </c>
      <c r="K52" s="10">
        <f t="shared" si="1"/>
        <v>0</v>
      </c>
      <c r="R52" s="28"/>
      <c r="S52" s="28"/>
    </row>
    <row r="53" spans="1:19" s="2" customFormat="1" x14ac:dyDescent="0.25">
      <c r="A53" t="s">
        <v>40</v>
      </c>
      <c r="B53" s="186">
        <v>28.301367076382405</v>
      </c>
      <c r="C53" s="184">
        <v>45.024902166972005</v>
      </c>
      <c r="D53" s="4"/>
      <c r="E53" s="4"/>
      <c r="F53" s="4"/>
      <c r="G53" s="4"/>
      <c r="H53" s="4"/>
      <c r="I53" s="4"/>
      <c r="J53" s="10">
        <f t="shared" si="0"/>
        <v>0</v>
      </c>
      <c r="K53" s="10">
        <f t="shared" si="1"/>
        <v>0</v>
      </c>
      <c r="R53" s="28"/>
      <c r="S53" s="28"/>
    </row>
    <row r="54" spans="1:19" s="2" customFormat="1" x14ac:dyDescent="0.25">
      <c r="A54" t="s">
        <v>41</v>
      </c>
      <c r="B54" s="186">
        <v>30.874218628780799</v>
      </c>
      <c r="C54" s="184">
        <v>48.884179495569605</v>
      </c>
      <c r="D54" s="4"/>
      <c r="E54" s="4"/>
      <c r="F54" s="4"/>
      <c r="G54" s="4"/>
      <c r="H54" s="4"/>
      <c r="I54" s="4"/>
      <c r="J54" s="10">
        <f t="shared" si="0"/>
        <v>0</v>
      </c>
      <c r="K54" s="10">
        <f t="shared" si="1"/>
        <v>0</v>
      </c>
      <c r="R54" s="28"/>
      <c r="S54" s="28"/>
    </row>
    <row r="55" spans="1:19" s="2" customFormat="1" x14ac:dyDescent="0.25">
      <c r="A55" t="s">
        <v>42</v>
      </c>
      <c r="B55" s="186">
        <v>36.019921733577597</v>
      </c>
      <c r="C55" s="184">
        <v>55.316308376565608</v>
      </c>
      <c r="D55" s="4"/>
      <c r="E55" s="4"/>
      <c r="F55" s="4"/>
      <c r="G55" s="4"/>
      <c r="H55" s="4"/>
      <c r="I55" s="4"/>
      <c r="J55" s="10">
        <f t="shared" si="0"/>
        <v>0</v>
      </c>
      <c r="K55" s="10">
        <f t="shared" si="1"/>
        <v>0</v>
      </c>
      <c r="R55" s="28"/>
      <c r="S55" s="28"/>
    </row>
    <row r="56" spans="1:19" s="2" customFormat="1" x14ac:dyDescent="0.25">
      <c r="A56" t="s">
        <v>43</v>
      </c>
      <c r="B56" s="186">
        <v>38.592773285976001</v>
      </c>
      <c r="C56" s="184">
        <v>60.46201148136241</v>
      </c>
      <c r="D56" s="4"/>
      <c r="E56" s="4"/>
      <c r="F56" s="4"/>
      <c r="G56" s="4"/>
      <c r="H56" s="4"/>
      <c r="I56" s="4"/>
      <c r="J56" s="10">
        <f t="shared" si="0"/>
        <v>0</v>
      </c>
      <c r="K56" s="10">
        <f t="shared" si="1"/>
        <v>0</v>
      </c>
      <c r="R56" s="28"/>
      <c r="S56" s="28"/>
    </row>
    <row r="57" spans="1:19" s="2" customFormat="1" x14ac:dyDescent="0.25">
      <c r="A57" t="s">
        <v>120</v>
      </c>
      <c r="B57" s="186">
        <v>41.165624838374406</v>
      </c>
      <c r="C57" s="184">
        <v>66.894140362358399</v>
      </c>
      <c r="D57" s="4"/>
      <c r="E57" s="4"/>
      <c r="F57" s="4"/>
      <c r="G57" s="4"/>
      <c r="H57" s="4"/>
      <c r="I57" s="4"/>
      <c r="J57" s="10">
        <f t="shared" si="0"/>
        <v>0</v>
      </c>
      <c r="K57" s="10">
        <f t="shared" si="1"/>
        <v>0</v>
      </c>
      <c r="R57" s="28"/>
      <c r="S57" s="28"/>
    </row>
    <row r="58" spans="1:19" s="2" customFormat="1" x14ac:dyDescent="0.25">
      <c r="A58" t="s">
        <v>121</v>
      </c>
      <c r="B58" s="186">
        <v>45.024902166972005</v>
      </c>
      <c r="C58" s="184">
        <v>72.039843467155194</v>
      </c>
      <c r="D58" s="4"/>
      <c r="E58" s="4"/>
      <c r="F58" s="4"/>
      <c r="G58" s="4"/>
      <c r="H58" s="4"/>
      <c r="I58" s="4"/>
      <c r="J58" s="10">
        <f t="shared" si="0"/>
        <v>0</v>
      </c>
      <c r="K58" s="10">
        <f t="shared" si="1"/>
        <v>0</v>
      </c>
      <c r="R58" s="28"/>
      <c r="S58" s="28"/>
    </row>
    <row r="59" spans="1:19" s="2" customFormat="1" x14ac:dyDescent="0.25">
      <c r="A59" t="s">
        <v>44</v>
      </c>
      <c r="B59" s="186">
        <v>47.597753719370409</v>
      </c>
      <c r="C59" s="184">
        <v>78.471972348151212</v>
      </c>
      <c r="D59" s="4"/>
      <c r="E59" s="4"/>
      <c r="F59" s="4"/>
      <c r="G59" s="4"/>
      <c r="H59" s="4"/>
      <c r="I59" s="4"/>
      <c r="J59" s="10">
        <f t="shared" si="0"/>
        <v>0</v>
      </c>
      <c r="K59" s="10">
        <f t="shared" si="1"/>
        <v>0</v>
      </c>
      <c r="R59" s="28"/>
      <c r="S59" s="28"/>
    </row>
    <row r="60" spans="1:19" s="2" customFormat="1" x14ac:dyDescent="0.25">
      <c r="A60" t="s">
        <v>122</v>
      </c>
      <c r="B60" s="186">
        <v>54.029882600366406</v>
      </c>
      <c r="C60" s="184">
        <v>87.476952781545606</v>
      </c>
      <c r="D60" s="4"/>
      <c r="E60" s="4"/>
      <c r="F60" s="4"/>
      <c r="G60" s="4"/>
      <c r="H60" s="4"/>
      <c r="I60" s="4"/>
      <c r="J60" s="10">
        <f t="shared" si="0"/>
        <v>0</v>
      </c>
      <c r="K60" s="10">
        <f t="shared" si="1"/>
        <v>0</v>
      </c>
      <c r="R60" s="28"/>
      <c r="S60" s="28"/>
    </row>
    <row r="61" spans="1:19" s="2" customFormat="1" x14ac:dyDescent="0.25">
      <c r="A61" t="s">
        <v>123</v>
      </c>
      <c r="B61" s="186">
        <v>68.180566138557609</v>
      </c>
      <c r="C61" s="184">
        <v>109.34619097693201</v>
      </c>
      <c r="D61" s="4"/>
      <c r="E61" s="4"/>
      <c r="F61" s="4"/>
      <c r="G61" s="4"/>
      <c r="H61" s="4"/>
      <c r="I61" s="4"/>
      <c r="J61" s="10">
        <f t="shared" si="0"/>
        <v>0</v>
      </c>
      <c r="K61" s="10">
        <f t="shared" si="1"/>
        <v>0</v>
      </c>
      <c r="R61" s="28"/>
      <c r="S61" s="28"/>
    </row>
    <row r="62" spans="1:19" s="2" customFormat="1" x14ac:dyDescent="0.25">
      <c r="A62"/>
      <c r="B62" s="185">
        <v>0</v>
      </c>
      <c r="C62" s="183">
        <v>0</v>
      </c>
      <c r="D62" s="7" t="s">
        <v>99</v>
      </c>
      <c r="E62" s="8" t="s">
        <v>100</v>
      </c>
      <c r="F62" s="8" t="s">
        <v>225</v>
      </c>
      <c r="G62" s="8" t="s">
        <v>162</v>
      </c>
      <c r="H62" s="8" t="s">
        <v>163</v>
      </c>
      <c r="I62" s="9" t="s">
        <v>164</v>
      </c>
      <c r="J62" s="10"/>
      <c r="K62" s="10"/>
      <c r="R62" s="28"/>
      <c r="S62" s="28"/>
    </row>
    <row r="63" spans="1:19" s="2" customFormat="1" x14ac:dyDescent="0.25">
      <c r="A63" t="s">
        <v>165</v>
      </c>
      <c r="B63" s="186">
        <v>27.014941300183203</v>
      </c>
      <c r="C63" s="184">
        <v>41.165624838374406</v>
      </c>
      <c r="D63" s="4"/>
      <c r="E63" s="4"/>
      <c r="F63" s="4"/>
      <c r="G63" s="4">
        <v>0</v>
      </c>
      <c r="H63" s="4"/>
      <c r="I63" s="4"/>
      <c r="J63" s="10">
        <f t="shared" si="0"/>
        <v>0</v>
      </c>
      <c r="K63" s="10">
        <f t="shared" si="1"/>
        <v>0</v>
      </c>
      <c r="R63" s="28"/>
      <c r="S63" s="28"/>
    </row>
    <row r="64" spans="1:19" s="2" customFormat="1" x14ac:dyDescent="0.25">
      <c r="A64" t="s">
        <v>166</v>
      </c>
      <c r="B64" s="186">
        <v>28.301367076382405</v>
      </c>
      <c r="C64" s="184">
        <v>43.738476390772803</v>
      </c>
      <c r="D64" s="4"/>
      <c r="E64" s="4"/>
      <c r="F64" s="4"/>
      <c r="G64" s="4"/>
      <c r="H64" s="4">
        <v>0</v>
      </c>
      <c r="I64" s="4"/>
      <c r="J64" s="10">
        <f t="shared" si="0"/>
        <v>0</v>
      </c>
      <c r="K64" s="10">
        <f t="shared" si="1"/>
        <v>0</v>
      </c>
      <c r="R64" s="28"/>
      <c r="S64" s="28"/>
    </row>
    <row r="65" spans="1:19" s="2" customFormat="1" x14ac:dyDescent="0.25">
      <c r="A65" t="s">
        <v>167</v>
      </c>
      <c r="B65" s="186">
        <v>29.587792852581604</v>
      </c>
      <c r="C65" s="184">
        <v>46.311327943171214</v>
      </c>
      <c r="D65" s="4"/>
      <c r="E65" s="4"/>
      <c r="F65" s="4"/>
      <c r="G65" s="4"/>
      <c r="H65" s="4"/>
      <c r="I65" s="4"/>
      <c r="J65" s="10">
        <f t="shared" si="0"/>
        <v>0</v>
      </c>
      <c r="K65" s="10">
        <f t="shared" si="1"/>
        <v>0</v>
      </c>
      <c r="R65" s="28"/>
      <c r="S65" s="28"/>
    </row>
    <row r="66" spans="1:19" s="2" customFormat="1" x14ac:dyDescent="0.25">
      <c r="A66" t="s">
        <v>168</v>
      </c>
      <c r="B66" s="186">
        <v>34.733495957378402</v>
      </c>
      <c r="C66" s="184">
        <v>52.743456824167211</v>
      </c>
      <c r="D66" s="4"/>
      <c r="E66" s="4"/>
      <c r="F66" s="4"/>
      <c r="G66" s="4"/>
      <c r="H66" s="4"/>
      <c r="I66" s="4"/>
      <c r="J66" s="10">
        <f t="shared" si="0"/>
        <v>0</v>
      </c>
      <c r="K66" s="10">
        <f t="shared" si="1"/>
        <v>0</v>
      </c>
      <c r="R66" s="28"/>
      <c r="S66" s="28"/>
    </row>
    <row r="67" spans="1:19" s="2" customFormat="1" x14ac:dyDescent="0.25">
      <c r="A67" t="s">
        <v>169</v>
      </c>
      <c r="B67" s="186">
        <v>37.306347509776806</v>
      </c>
      <c r="C67" s="184">
        <v>59.175585705163208</v>
      </c>
      <c r="D67" s="4"/>
      <c r="E67" s="4"/>
      <c r="F67" s="4"/>
      <c r="G67" s="4"/>
      <c r="H67" s="4"/>
      <c r="I67" s="4"/>
      <c r="J67" s="10">
        <f t="shared" si="0"/>
        <v>0</v>
      </c>
      <c r="K67" s="10">
        <f t="shared" si="1"/>
        <v>0</v>
      </c>
      <c r="R67" s="28"/>
      <c r="S67" s="28"/>
    </row>
    <row r="68" spans="1:19" s="2" customFormat="1" x14ac:dyDescent="0.25">
      <c r="A68" t="s">
        <v>170</v>
      </c>
      <c r="B68" s="186">
        <v>39.879199062175203</v>
      </c>
      <c r="C68" s="184">
        <v>68.180566138557609</v>
      </c>
      <c r="D68" s="4"/>
      <c r="E68" s="4"/>
      <c r="F68" s="4"/>
      <c r="G68" s="4"/>
      <c r="H68" s="4"/>
      <c r="I68" s="4"/>
      <c r="J68" s="10">
        <f t="shared" ref="J68:J131" si="2">IFERROR((ROUND((B68*D68)+((B68*E68)*1.15),2)),"REVISAR")</f>
        <v>0</v>
      </c>
      <c r="K68" s="10">
        <f t="shared" ref="K68:K131" si="3">IFERROR((ROUND((F68*C68)+(G68*C68*1.1)+(H68*C68*1.15)+(I68*C68*1.15*1.1),2)),"REVISAR")</f>
        <v>0</v>
      </c>
      <c r="R68" s="28"/>
      <c r="S68" s="28"/>
    </row>
    <row r="69" spans="1:19" s="2" customFormat="1" x14ac:dyDescent="0.25">
      <c r="A69" t="s">
        <v>171</v>
      </c>
      <c r="B69" s="186">
        <v>43.738476390772803</v>
      </c>
      <c r="C69" s="184">
        <v>73.326269243354417</v>
      </c>
      <c r="D69" s="4"/>
      <c r="E69" s="4"/>
      <c r="F69" s="4"/>
      <c r="G69" s="4"/>
      <c r="H69" s="4"/>
      <c r="I69" s="4"/>
      <c r="J69" s="10">
        <f t="shared" si="2"/>
        <v>0</v>
      </c>
      <c r="K69" s="10">
        <f t="shared" si="3"/>
        <v>0</v>
      </c>
      <c r="R69" s="28"/>
      <c r="S69" s="28"/>
    </row>
    <row r="70" spans="1:19" s="2" customFormat="1" x14ac:dyDescent="0.25">
      <c r="A70" t="s">
        <v>172</v>
      </c>
      <c r="B70" s="186">
        <v>46.311327943171214</v>
      </c>
      <c r="C70" s="184">
        <v>75.899120795752808</v>
      </c>
      <c r="D70" s="4"/>
      <c r="E70" s="4"/>
      <c r="F70" s="4"/>
      <c r="G70" s="4"/>
      <c r="H70" s="4"/>
      <c r="I70" s="4"/>
      <c r="J70" s="10">
        <f t="shared" si="2"/>
        <v>0</v>
      </c>
      <c r="K70" s="10">
        <f t="shared" si="3"/>
        <v>0</v>
      </c>
      <c r="R70" s="28"/>
      <c r="S70" s="28"/>
    </row>
    <row r="71" spans="1:19" s="2" customFormat="1" x14ac:dyDescent="0.25">
      <c r="A71" t="s">
        <v>173</v>
      </c>
      <c r="B71" s="186">
        <v>51.457031047968009</v>
      </c>
      <c r="C71" s="184">
        <v>81.044823900549616</v>
      </c>
      <c r="D71" s="4"/>
      <c r="E71" s="4"/>
      <c r="F71" s="4"/>
      <c r="G71" s="4"/>
      <c r="H71" s="4"/>
      <c r="I71" s="4"/>
      <c r="J71" s="10">
        <f t="shared" si="2"/>
        <v>0</v>
      </c>
      <c r="K71" s="10">
        <f t="shared" si="3"/>
        <v>0</v>
      </c>
      <c r="R71" s="28"/>
      <c r="S71" s="28"/>
    </row>
    <row r="72" spans="1:19" s="2" customFormat="1" x14ac:dyDescent="0.25">
      <c r="A72" t="s">
        <v>174</v>
      </c>
      <c r="B72" s="186">
        <v>57.889159928964013</v>
      </c>
      <c r="C72" s="184">
        <v>91.336230110143205</v>
      </c>
      <c r="D72" s="4"/>
      <c r="E72" s="4"/>
      <c r="F72" s="4"/>
      <c r="G72" s="4"/>
      <c r="H72" s="4"/>
      <c r="I72" s="4"/>
      <c r="J72" s="10">
        <f t="shared" si="2"/>
        <v>0</v>
      </c>
      <c r="K72" s="10">
        <f t="shared" si="3"/>
        <v>0</v>
      </c>
      <c r="R72" s="28"/>
      <c r="S72" s="28"/>
    </row>
    <row r="73" spans="1:19" s="2" customFormat="1" x14ac:dyDescent="0.25">
      <c r="A73" t="s">
        <v>175</v>
      </c>
      <c r="B73" s="186">
        <v>73.326269243354417</v>
      </c>
      <c r="C73" s="184">
        <v>113.20546830552962</v>
      </c>
      <c r="D73" s="4"/>
      <c r="E73" s="4"/>
      <c r="F73" s="4"/>
      <c r="G73" s="4"/>
      <c r="H73" s="4"/>
      <c r="I73" s="4"/>
      <c r="J73" s="10">
        <f t="shared" si="2"/>
        <v>0</v>
      </c>
      <c r="K73" s="10">
        <f t="shared" si="3"/>
        <v>0</v>
      </c>
      <c r="R73" s="28"/>
      <c r="S73" s="28"/>
    </row>
    <row r="74" spans="1:19" s="2" customFormat="1" x14ac:dyDescent="0.25">
      <c r="A74"/>
      <c r="B74" s="185">
        <v>0</v>
      </c>
      <c r="C74" s="183">
        <v>0</v>
      </c>
      <c r="D74" s="7" t="s">
        <v>99</v>
      </c>
      <c r="E74" s="8" t="s">
        <v>100</v>
      </c>
      <c r="F74" s="8" t="s">
        <v>225</v>
      </c>
      <c r="G74" s="8" t="s">
        <v>162</v>
      </c>
      <c r="H74" s="8" t="s">
        <v>163</v>
      </c>
      <c r="I74" s="9" t="s">
        <v>164</v>
      </c>
      <c r="J74" s="10"/>
      <c r="K74" s="10"/>
      <c r="R74" s="28"/>
      <c r="S74" s="28"/>
    </row>
    <row r="75" spans="1:19" s="2" customFormat="1" x14ac:dyDescent="0.25">
      <c r="A75" t="s">
        <v>51</v>
      </c>
      <c r="B75" s="186">
        <v>29.587792852581604</v>
      </c>
      <c r="C75" s="186">
        <v>45.024902166972005</v>
      </c>
      <c r="D75" s="4"/>
      <c r="E75" s="4"/>
      <c r="F75" s="4"/>
      <c r="G75" s="4">
        <v>0</v>
      </c>
      <c r="H75" s="4"/>
      <c r="I75" s="4"/>
      <c r="J75" s="10">
        <f t="shared" si="2"/>
        <v>0</v>
      </c>
      <c r="K75" s="10">
        <f t="shared" si="3"/>
        <v>0</v>
      </c>
      <c r="R75" s="28"/>
      <c r="S75" s="28"/>
    </row>
    <row r="76" spans="1:19" s="2" customFormat="1" x14ac:dyDescent="0.25">
      <c r="A76" t="s">
        <v>52</v>
      </c>
      <c r="B76" s="186">
        <v>32.160644404980005</v>
      </c>
      <c r="C76" s="186">
        <v>47.597753719370409</v>
      </c>
      <c r="D76" s="4"/>
      <c r="E76" s="4"/>
      <c r="F76" s="4"/>
      <c r="G76" s="4"/>
      <c r="H76" s="4">
        <v>0</v>
      </c>
      <c r="I76" s="4"/>
      <c r="J76" s="10">
        <f t="shared" si="2"/>
        <v>0</v>
      </c>
      <c r="K76" s="10">
        <f t="shared" si="3"/>
        <v>0</v>
      </c>
      <c r="R76" s="28"/>
      <c r="S76" s="28"/>
    </row>
    <row r="77" spans="1:19" s="2" customFormat="1" x14ac:dyDescent="0.25">
      <c r="A77" t="s">
        <v>53</v>
      </c>
      <c r="B77" s="186">
        <v>36.019921733577597</v>
      </c>
      <c r="C77" s="186">
        <v>51.457031047968009</v>
      </c>
      <c r="D77" s="4"/>
      <c r="E77" s="4"/>
      <c r="F77" s="4"/>
      <c r="G77" s="4"/>
      <c r="H77" s="4"/>
      <c r="I77" s="4"/>
      <c r="J77" s="10">
        <f t="shared" si="2"/>
        <v>0</v>
      </c>
      <c r="K77" s="10">
        <f t="shared" si="3"/>
        <v>0</v>
      </c>
      <c r="R77" s="28"/>
      <c r="S77" s="28"/>
    </row>
    <row r="78" spans="1:19" s="2" customFormat="1" x14ac:dyDescent="0.25">
      <c r="A78" t="s">
        <v>54</v>
      </c>
      <c r="B78" s="186">
        <v>37.306347509776806</v>
      </c>
      <c r="C78" s="186">
        <v>56.60273415276481</v>
      </c>
      <c r="D78" s="4"/>
      <c r="E78" s="4"/>
      <c r="F78" s="4"/>
      <c r="G78" s="4"/>
      <c r="H78" s="4"/>
      <c r="I78" s="4"/>
      <c r="J78" s="10">
        <f t="shared" si="2"/>
        <v>0</v>
      </c>
      <c r="K78" s="10">
        <f t="shared" si="3"/>
        <v>0</v>
      </c>
      <c r="R78" s="28"/>
      <c r="S78" s="28"/>
    </row>
    <row r="79" spans="1:19" s="2" customFormat="1" x14ac:dyDescent="0.25">
      <c r="A79" t="s">
        <v>55</v>
      </c>
      <c r="B79" s="186">
        <v>41.165624838374406</v>
      </c>
      <c r="C79" s="186">
        <v>60.46201148136241</v>
      </c>
      <c r="D79" s="4"/>
      <c r="E79" s="4"/>
      <c r="F79" s="4"/>
      <c r="G79" s="4"/>
      <c r="H79" s="4"/>
      <c r="I79" s="4"/>
      <c r="J79" s="10">
        <f t="shared" si="2"/>
        <v>0</v>
      </c>
      <c r="K79" s="10">
        <f t="shared" si="3"/>
        <v>0</v>
      </c>
      <c r="R79" s="28"/>
      <c r="S79" s="28"/>
    </row>
    <row r="80" spans="1:19" s="2" customFormat="1" x14ac:dyDescent="0.25">
      <c r="A80" t="s">
        <v>56</v>
      </c>
      <c r="B80" s="186">
        <v>46.311327943171214</v>
      </c>
      <c r="C80" s="186">
        <v>70.753417690955999</v>
      </c>
      <c r="D80" s="4"/>
      <c r="E80" s="4"/>
      <c r="F80" s="4"/>
      <c r="G80" s="4"/>
      <c r="H80" s="4"/>
      <c r="I80" s="4"/>
      <c r="J80" s="10">
        <f t="shared" si="2"/>
        <v>0</v>
      </c>
      <c r="K80" s="10">
        <f t="shared" si="3"/>
        <v>0</v>
      </c>
      <c r="R80" s="28"/>
      <c r="S80" s="28"/>
    </row>
    <row r="81" spans="1:19" s="2" customFormat="1" x14ac:dyDescent="0.25">
      <c r="A81" t="s">
        <v>176</v>
      </c>
      <c r="B81" s="185">
        <v>51.457031047968009</v>
      </c>
      <c r="C81" s="185">
        <v>0</v>
      </c>
      <c r="D81" s="4"/>
      <c r="E81" s="4"/>
      <c r="F81" s="1"/>
      <c r="G81" s="1"/>
      <c r="H81" s="1"/>
      <c r="I81" s="1"/>
      <c r="J81" s="10">
        <f t="shared" si="2"/>
        <v>0</v>
      </c>
      <c r="K81" s="10">
        <f t="shared" si="3"/>
        <v>0</v>
      </c>
      <c r="R81" s="28"/>
      <c r="S81" s="28"/>
    </row>
    <row r="82" spans="1:19" s="2" customFormat="1" x14ac:dyDescent="0.25">
      <c r="A82" t="s">
        <v>177</v>
      </c>
      <c r="B82" s="185">
        <v>55.316308376565608</v>
      </c>
      <c r="C82" s="185">
        <v>0</v>
      </c>
      <c r="D82" s="4"/>
      <c r="E82" s="4"/>
      <c r="G82" s="1"/>
      <c r="H82" s="1"/>
      <c r="I82" s="1"/>
      <c r="J82" s="10">
        <f t="shared" si="2"/>
        <v>0</v>
      </c>
      <c r="K82" s="10">
        <f t="shared" si="3"/>
        <v>0</v>
      </c>
      <c r="R82" s="28"/>
      <c r="S82" s="28"/>
    </row>
    <row r="83" spans="1:19" s="2" customFormat="1" x14ac:dyDescent="0.25">
      <c r="A83" t="s">
        <v>178</v>
      </c>
      <c r="B83" s="185">
        <v>61.748437257561598</v>
      </c>
      <c r="C83" s="185">
        <v>0</v>
      </c>
      <c r="D83" s="4"/>
      <c r="E83" s="4"/>
      <c r="F83" s="1"/>
      <c r="G83" s="1"/>
      <c r="H83" s="1"/>
      <c r="I83" s="1"/>
      <c r="J83" s="10">
        <f t="shared" si="2"/>
        <v>0</v>
      </c>
      <c r="K83" s="10">
        <f t="shared" si="3"/>
        <v>0</v>
      </c>
      <c r="R83" s="28"/>
      <c r="S83" s="28"/>
    </row>
    <row r="84" spans="1:19" s="2" customFormat="1" x14ac:dyDescent="0.25">
      <c r="A84" t="s">
        <v>179</v>
      </c>
      <c r="B84" s="185">
        <v>69.466991914756804</v>
      </c>
      <c r="C84" s="185">
        <v>0</v>
      </c>
      <c r="D84" s="4"/>
      <c r="E84" s="4"/>
      <c r="F84" s="1"/>
      <c r="G84" s="1"/>
      <c r="H84" s="1"/>
      <c r="I84" s="1"/>
      <c r="J84" s="10">
        <f t="shared" si="2"/>
        <v>0</v>
      </c>
      <c r="K84" s="10">
        <f t="shared" si="3"/>
        <v>0</v>
      </c>
      <c r="R84" s="28"/>
      <c r="S84" s="28"/>
    </row>
    <row r="85" spans="1:19" s="2" customFormat="1" x14ac:dyDescent="0.25">
      <c r="A85" t="s">
        <v>180</v>
      </c>
      <c r="B85" s="185">
        <v>83.617675452948006</v>
      </c>
      <c r="C85" s="185">
        <v>0</v>
      </c>
      <c r="D85" s="4"/>
      <c r="E85" s="4"/>
      <c r="F85" s="1"/>
      <c r="G85" s="1"/>
      <c r="H85" s="1"/>
      <c r="I85" s="1"/>
      <c r="J85" s="10">
        <f t="shared" si="2"/>
        <v>0</v>
      </c>
      <c r="K85" s="10">
        <f t="shared" si="3"/>
        <v>0</v>
      </c>
      <c r="R85" s="28"/>
      <c r="S85" s="28"/>
    </row>
    <row r="86" spans="1:19" s="2" customFormat="1" x14ac:dyDescent="0.25">
      <c r="A86" t="s">
        <v>8</v>
      </c>
      <c r="B86" s="185">
        <v>0</v>
      </c>
      <c r="C86" s="183">
        <v>0</v>
      </c>
      <c r="D86" s="7" t="s">
        <v>99</v>
      </c>
      <c r="E86" s="8" t="s">
        <v>100</v>
      </c>
      <c r="F86" s="19" t="s">
        <v>225</v>
      </c>
      <c r="G86" s="19" t="s">
        <v>162</v>
      </c>
      <c r="H86" s="19" t="s">
        <v>163</v>
      </c>
      <c r="I86" s="20" t="s">
        <v>164</v>
      </c>
      <c r="J86" s="10"/>
      <c r="K86" s="10"/>
      <c r="R86" s="28"/>
      <c r="S86" s="28"/>
    </row>
    <row r="87" spans="1:19" s="2" customFormat="1" x14ac:dyDescent="0.25">
      <c r="A87" t="s">
        <v>63</v>
      </c>
      <c r="B87" s="186">
        <v>32.160644404980005</v>
      </c>
      <c r="C87" s="186">
        <v>47.597753719370409</v>
      </c>
      <c r="D87" s="4"/>
      <c r="E87" s="4"/>
      <c r="F87" s="4"/>
      <c r="G87" s="4">
        <v>0</v>
      </c>
      <c r="H87" s="4"/>
      <c r="I87" s="4"/>
      <c r="J87" s="10">
        <f t="shared" si="2"/>
        <v>0</v>
      </c>
      <c r="K87" s="10">
        <f t="shared" si="3"/>
        <v>0</v>
      </c>
      <c r="R87" s="28"/>
      <c r="S87" s="28"/>
    </row>
    <row r="88" spans="1:19" s="2" customFormat="1" x14ac:dyDescent="0.25">
      <c r="A88" t="s">
        <v>64</v>
      </c>
      <c r="B88" s="186">
        <v>34.733495957378402</v>
      </c>
      <c r="C88" s="186">
        <v>51.457031047968009</v>
      </c>
      <c r="D88" s="4"/>
      <c r="E88" s="4"/>
      <c r="F88" s="4"/>
      <c r="G88" s="4"/>
      <c r="H88" s="4">
        <v>0</v>
      </c>
      <c r="I88" s="4"/>
      <c r="J88" s="10">
        <f t="shared" si="2"/>
        <v>0</v>
      </c>
      <c r="K88" s="10">
        <f t="shared" si="3"/>
        <v>0</v>
      </c>
      <c r="R88" s="28"/>
      <c r="S88" s="28"/>
    </row>
    <row r="89" spans="1:19" s="2" customFormat="1" x14ac:dyDescent="0.25">
      <c r="A89" t="s">
        <v>65</v>
      </c>
      <c r="B89" s="186">
        <v>38.592773285976001</v>
      </c>
      <c r="C89" s="186">
        <v>55.316308376565608</v>
      </c>
      <c r="D89" s="4"/>
      <c r="E89" s="4"/>
      <c r="F89" s="4"/>
      <c r="G89" s="4"/>
      <c r="H89" s="4"/>
      <c r="I89" s="4"/>
      <c r="J89" s="10">
        <f t="shared" si="2"/>
        <v>0</v>
      </c>
      <c r="K89" s="10">
        <f t="shared" si="3"/>
        <v>0</v>
      </c>
      <c r="R89" s="28"/>
      <c r="S89" s="28"/>
    </row>
    <row r="90" spans="1:19" s="2" customFormat="1" x14ac:dyDescent="0.25">
      <c r="A90" t="s">
        <v>66</v>
      </c>
      <c r="B90" s="186">
        <v>41.165624838374406</v>
      </c>
      <c r="C90" s="186">
        <v>60.46201148136241</v>
      </c>
      <c r="D90" s="4"/>
      <c r="E90" s="4"/>
      <c r="F90" s="4"/>
      <c r="G90" s="4"/>
      <c r="H90" s="4"/>
      <c r="I90" s="4"/>
      <c r="J90" s="10">
        <f t="shared" si="2"/>
        <v>0</v>
      </c>
      <c r="K90" s="10">
        <f t="shared" si="3"/>
        <v>0</v>
      </c>
      <c r="R90" s="28"/>
      <c r="S90" s="28"/>
    </row>
    <row r="91" spans="1:19" s="2" customFormat="1" x14ac:dyDescent="0.25">
      <c r="A91" t="s">
        <v>67</v>
      </c>
      <c r="B91" s="186">
        <v>46.311327943171214</v>
      </c>
      <c r="C91" s="186">
        <v>64.321288809960009</v>
      </c>
      <c r="D91" s="4"/>
      <c r="E91" s="4"/>
      <c r="F91" s="4"/>
      <c r="G91" s="4"/>
      <c r="H91" s="4"/>
      <c r="I91" s="4"/>
      <c r="J91" s="10">
        <f t="shared" si="2"/>
        <v>0</v>
      </c>
      <c r="K91" s="10">
        <f t="shared" si="3"/>
        <v>0</v>
      </c>
      <c r="R91" s="28"/>
      <c r="S91" s="28"/>
    </row>
    <row r="92" spans="1:19" s="2" customFormat="1" x14ac:dyDescent="0.25">
      <c r="A92" t="s">
        <v>68</v>
      </c>
      <c r="B92" s="186">
        <v>51.457031047968009</v>
      </c>
      <c r="C92" s="186">
        <v>73.326269243354417</v>
      </c>
      <c r="D92" s="4"/>
      <c r="E92" s="4"/>
      <c r="F92" s="4"/>
      <c r="G92" s="4"/>
      <c r="H92" s="4"/>
      <c r="I92" s="4"/>
      <c r="J92" s="10">
        <f t="shared" si="2"/>
        <v>0</v>
      </c>
      <c r="K92" s="10">
        <f t="shared" si="3"/>
        <v>0</v>
      </c>
      <c r="R92" s="28"/>
      <c r="S92" s="28"/>
    </row>
    <row r="93" spans="1:19" s="2" customFormat="1" x14ac:dyDescent="0.25">
      <c r="A93" t="s">
        <v>127</v>
      </c>
      <c r="B93" s="185">
        <v>54.029882600366406</v>
      </c>
      <c r="C93" s="185">
        <v>0</v>
      </c>
      <c r="D93" s="4"/>
      <c r="E93" s="4"/>
      <c r="F93" s="1"/>
      <c r="G93" s="1"/>
      <c r="H93" s="1"/>
      <c r="I93" s="1"/>
      <c r="J93" s="10">
        <f t="shared" si="2"/>
        <v>0</v>
      </c>
      <c r="K93" s="10">
        <f t="shared" si="3"/>
        <v>0</v>
      </c>
      <c r="R93" s="28"/>
      <c r="S93" s="28"/>
    </row>
    <row r="94" spans="1:19" s="2" customFormat="1" x14ac:dyDescent="0.25">
      <c r="A94" t="s">
        <v>128</v>
      </c>
      <c r="B94" s="185">
        <v>59.175585705163208</v>
      </c>
      <c r="C94" s="185">
        <v>0</v>
      </c>
      <c r="D94" s="4"/>
      <c r="E94" s="4"/>
      <c r="G94" s="1"/>
      <c r="H94" s="1"/>
      <c r="I94" s="1"/>
      <c r="J94" s="10">
        <f t="shared" si="2"/>
        <v>0</v>
      </c>
      <c r="K94" s="10">
        <f t="shared" si="3"/>
        <v>0</v>
      </c>
      <c r="R94" s="28"/>
      <c r="S94" s="28"/>
    </row>
    <row r="95" spans="1:19" s="2" customFormat="1" x14ac:dyDescent="0.25">
      <c r="A95" t="s">
        <v>129</v>
      </c>
      <c r="B95" s="185">
        <v>64.321288809960009</v>
      </c>
      <c r="C95" s="185">
        <v>0</v>
      </c>
      <c r="D95" s="4"/>
      <c r="E95" s="4"/>
      <c r="F95" s="1"/>
      <c r="G95" s="1"/>
      <c r="H95" s="1"/>
      <c r="I95" s="1"/>
      <c r="J95" s="10">
        <f t="shared" si="2"/>
        <v>0</v>
      </c>
      <c r="K95" s="10">
        <f t="shared" si="3"/>
        <v>0</v>
      </c>
      <c r="R95" s="28"/>
      <c r="S95" s="28"/>
    </row>
    <row r="96" spans="1:19" s="2" customFormat="1" x14ac:dyDescent="0.25">
      <c r="A96" t="s">
        <v>130</v>
      </c>
      <c r="B96" s="185">
        <v>73.326269243354417</v>
      </c>
      <c r="C96" s="185">
        <v>0</v>
      </c>
      <c r="D96" s="4"/>
      <c r="E96" s="4"/>
      <c r="F96" s="1"/>
      <c r="G96" s="1"/>
      <c r="H96" s="1"/>
      <c r="I96" s="1"/>
      <c r="J96" s="10">
        <f t="shared" si="2"/>
        <v>0</v>
      </c>
      <c r="K96" s="10">
        <f t="shared" si="3"/>
        <v>0</v>
      </c>
      <c r="R96" s="28"/>
      <c r="S96" s="28"/>
    </row>
    <row r="97" spans="1:19" s="2" customFormat="1" x14ac:dyDescent="0.25">
      <c r="A97" t="s">
        <v>131</v>
      </c>
      <c r="B97" s="185">
        <v>88.763378557744801</v>
      </c>
      <c r="C97" s="185">
        <v>0</v>
      </c>
      <c r="D97" s="4"/>
      <c r="E97" s="4"/>
      <c r="F97" s="1"/>
      <c r="G97" s="1"/>
      <c r="H97" s="1"/>
      <c r="I97" s="1"/>
      <c r="J97" s="10">
        <f t="shared" si="2"/>
        <v>0</v>
      </c>
      <c r="K97" s="10">
        <f t="shared" si="3"/>
        <v>0</v>
      </c>
      <c r="R97" s="28"/>
      <c r="S97" s="28"/>
    </row>
    <row r="98" spans="1:19" s="2" customFormat="1" x14ac:dyDescent="0.25">
      <c r="A98" t="s">
        <v>8</v>
      </c>
      <c r="B98" s="185">
        <v>0</v>
      </c>
      <c r="C98" s="183">
        <v>0</v>
      </c>
      <c r="D98" s="7" t="s">
        <v>99</v>
      </c>
      <c r="E98" s="8" t="s">
        <v>100</v>
      </c>
      <c r="F98" s="8" t="s">
        <v>225</v>
      </c>
      <c r="G98" s="8" t="s">
        <v>162</v>
      </c>
      <c r="H98" s="8" t="s">
        <v>163</v>
      </c>
      <c r="I98" s="9" t="s">
        <v>164</v>
      </c>
      <c r="J98" s="10"/>
      <c r="K98" s="10"/>
      <c r="R98" s="28"/>
      <c r="S98" s="28"/>
    </row>
    <row r="99" spans="1:19" s="2" customFormat="1" x14ac:dyDescent="0.25">
      <c r="A99" t="s">
        <v>69</v>
      </c>
      <c r="B99" s="186">
        <v>33.4470701811792</v>
      </c>
      <c r="C99" s="186">
        <v>50.170605271768807</v>
      </c>
      <c r="D99" s="4"/>
      <c r="E99" s="4"/>
      <c r="F99" s="4"/>
      <c r="G99" s="4">
        <v>0</v>
      </c>
      <c r="H99" s="4"/>
      <c r="I99" s="4"/>
      <c r="J99" s="10">
        <f t="shared" si="2"/>
        <v>0</v>
      </c>
      <c r="K99" s="10">
        <f t="shared" si="3"/>
        <v>0</v>
      </c>
      <c r="R99" s="28"/>
      <c r="S99" s="28"/>
    </row>
    <row r="100" spans="1:19" s="2" customFormat="1" x14ac:dyDescent="0.25">
      <c r="A100" t="s">
        <v>70</v>
      </c>
      <c r="B100" s="186">
        <v>37.306347509776806</v>
      </c>
      <c r="C100" s="186">
        <v>52.743456824167211</v>
      </c>
      <c r="D100" s="4"/>
      <c r="E100" s="4"/>
      <c r="F100" s="4"/>
      <c r="G100" s="4"/>
      <c r="H100" s="4">
        <v>0</v>
      </c>
      <c r="I100" s="4"/>
      <c r="J100" s="10">
        <f t="shared" si="2"/>
        <v>0</v>
      </c>
      <c r="K100" s="10">
        <f t="shared" si="3"/>
        <v>0</v>
      </c>
      <c r="R100" s="28"/>
      <c r="S100" s="28"/>
    </row>
    <row r="101" spans="1:19" s="2" customFormat="1" x14ac:dyDescent="0.25">
      <c r="A101" t="s">
        <v>71</v>
      </c>
      <c r="B101" s="186">
        <v>39.879199062175203</v>
      </c>
      <c r="C101" s="186">
        <v>56.60273415276481</v>
      </c>
      <c r="D101" s="4"/>
      <c r="E101" s="4"/>
      <c r="F101" s="4"/>
      <c r="G101" s="4"/>
      <c r="H101" s="4"/>
      <c r="I101" s="4"/>
      <c r="J101" s="10">
        <f t="shared" si="2"/>
        <v>0</v>
      </c>
      <c r="K101" s="10">
        <f t="shared" si="3"/>
        <v>0</v>
      </c>
      <c r="R101" s="28"/>
      <c r="S101" s="28"/>
    </row>
    <row r="102" spans="1:19" s="2" customFormat="1" x14ac:dyDescent="0.25">
      <c r="A102" t="s">
        <v>72</v>
      </c>
      <c r="B102" s="186">
        <v>42.452050614573615</v>
      </c>
      <c r="C102" s="186">
        <v>61.748437257561598</v>
      </c>
      <c r="D102" s="4"/>
      <c r="E102" s="4"/>
      <c r="F102" s="4"/>
      <c r="G102" s="4"/>
      <c r="H102" s="4"/>
      <c r="I102" s="4"/>
      <c r="J102" s="10">
        <f t="shared" si="2"/>
        <v>0</v>
      </c>
      <c r="K102" s="10">
        <f t="shared" si="3"/>
        <v>0</v>
      </c>
      <c r="R102" s="28"/>
      <c r="S102" s="28"/>
    </row>
    <row r="103" spans="1:19" s="2" customFormat="1" x14ac:dyDescent="0.25">
      <c r="A103" t="s">
        <v>73</v>
      </c>
      <c r="B103" s="186">
        <v>47.597753719370409</v>
      </c>
      <c r="C103" s="186">
        <v>64.321288809960009</v>
      </c>
      <c r="D103" s="4"/>
      <c r="E103" s="4"/>
      <c r="F103" s="4"/>
      <c r="G103" s="4"/>
      <c r="H103" s="4"/>
      <c r="I103" s="4"/>
      <c r="J103" s="10">
        <f t="shared" si="2"/>
        <v>0</v>
      </c>
      <c r="K103" s="10">
        <f t="shared" si="3"/>
        <v>0</v>
      </c>
      <c r="R103" s="28"/>
      <c r="S103" s="28"/>
    </row>
    <row r="104" spans="1:19" s="2" customFormat="1" x14ac:dyDescent="0.25">
      <c r="A104" t="s">
        <v>74</v>
      </c>
      <c r="B104" s="186">
        <v>52.743456824167211</v>
      </c>
      <c r="C104" s="186">
        <v>74.612695019553612</v>
      </c>
      <c r="D104" s="4"/>
      <c r="E104" s="4"/>
      <c r="F104" s="4"/>
      <c r="G104" s="4"/>
      <c r="H104" s="4"/>
      <c r="I104" s="4"/>
      <c r="J104" s="10">
        <f t="shared" si="2"/>
        <v>0</v>
      </c>
      <c r="K104" s="10">
        <f t="shared" si="3"/>
        <v>0</v>
      </c>
      <c r="R104" s="28"/>
      <c r="S104" s="28"/>
    </row>
    <row r="105" spans="1:19" s="2" customFormat="1" x14ac:dyDescent="0.25">
      <c r="A105" t="s">
        <v>132</v>
      </c>
      <c r="B105" s="185">
        <v>0</v>
      </c>
      <c r="C105" s="185">
        <v>0</v>
      </c>
      <c r="D105" s="29"/>
      <c r="E105" s="12"/>
      <c r="F105" s="1"/>
      <c r="G105" s="1"/>
      <c r="H105" s="1"/>
      <c r="I105" s="1"/>
      <c r="J105" s="10">
        <f t="shared" si="2"/>
        <v>0</v>
      </c>
      <c r="K105" s="10">
        <f t="shared" si="3"/>
        <v>0</v>
      </c>
      <c r="R105" s="28"/>
      <c r="S105" s="28"/>
    </row>
    <row r="106" spans="1:19" s="2" customFormat="1" x14ac:dyDescent="0.25">
      <c r="A106" t="s">
        <v>133</v>
      </c>
      <c r="B106" s="185">
        <v>0</v>
      </c>
      <c r="C106" s="185">
        <v>0</v>
      </c>
      <c r="D106" s="29"/>
      <c r="E106" s="12"/>
      <c r="G106" s="1"/>
      <c r="H106" s="1"/>
      <c r="I106" s="1"/>
      <c r="J106" s="10">
        <f t="shared" si="2"/>
        <v>0</v>
      </c>
      <c r="K106" s="10">
        <f t="shared" si="3"/>
        <v>0</v>
      </c>
      <c r="R106" s="28"/>
      <c r="S106" s="28"/>
    </row>
    <row r="107" spans="1:19" s="2" customFormat="1" x14ac:dyDescent="0.25">
      <c r="A107" t="s">
        <v>134</v>
      </c>
      <c r="B107" s="185">
        <v>0</v>
      </c>
      <c r="C107" s="185">
        <v>0</v>
      </c>
      <c r="D107" s="29"/>
      <c r="E107" s="12"/>
      <c r="F107" s="1"/>
      <c r="G107" s="1"/>
      <c r="H107" s="1"/>
      <c r="I107" s="1"/>
      <c r="J107" s="10">
        <f t="shared" si="2"/>
        <v>0</v>
      </c>
      <c r="K107" s="10">
        <f t="shared" si="3"/>
        <v>0</v>
      </c>
      <c r="R107" s="28"/>
      <c r="S107" s="28"/>
    </row>
    <row r="108" spans="1:19" s="2" customFormat="1" x14ac:dyDescent="0.25">
      <c r="A108" t="s">
        <v>135</v>
      </c>
      <c r="B108" s="185">
        <v>0</v>
      </c>
      <c r="C108" s="185">
        <v>0</v>
      </c>
      <c r="D108" s="29"/>
      <c r="E108" s="12"/>
      <c r="F108" s="1"/>
      <c r="G108" s="1"/>
      <c r="H108" s="1"/>
      <c r="I108" s="1"/>
      <c r="J108" s="10">
        <f t="shared" si="2"/>
        <v>0</v>
      </c>
      <c r="K108" s="10">
        <f t="shared" si="3"/>
        <v>0</v>
      </c>
      <c r="R108" s="28"/>
      <c r="S108" s="28"/>
    </row>
    <row r="109" spans="1:19" s="2" customFormat="1" x14ac:dyDescent="0.25">
      <c r="A109" t="s">
        <v>136</v>
      </c>
      <c r="B109" s="185">
        <v>0</v>
      </c>
      <c r="C109" s="185">
        <v>0</v>
      </c>
      <c r="D109" s="29"/>
      <c r="E109" s="12"/>
      <c r="F109" s="1"/>
      <c r="G109" s="1"/>
      <c r="H109" s="1"/>
      <c r="I109" s="1"/>
      <c r="J109" s="10">
        <f t="shared" si="2"/>
        <v>0</v>
      </c>
      <c r="K109" s="10">
        <f t="shared" si="3"/>
        <v>0</v>
      </c>
      <c r="R109" s="28"/>
      <c r="S109" s="28"/>
    </row>
    <row r="110" spans="1:19" s="2" customFormat="1" x14ac:dyDescent="0.25">
      <c r="A110" t="s">
        <v>8</v>
      </c>
      <c r="B110" s="185">
        <v>0</v>
      </c>
      <c r="C110" s="183">
        <v>0</v>
      </c>
      <c r="D110" s="7" t="s">
        <v>99</v>
      </c>
      <c r="E110" s="8" t="s">
        <v>100</v>
      </c>
      <c r="F110" s="8" t="s">
        <v>225</v>
      </c>
      <c r="G110" s="8" t="s">
        <v>162</v>
      </c>
      <c r="H110" s="8" t="s">
        <v>163</v>
      </c>
      <c r="I110" s="9" t="s">
        <v>164</v>
      </c>
      <c r="J110" s="10"/>
      <c r="K110" s="10"/>
      <c r="R110" s="28"/>
      <c r="S110" s="28"/>
    </row>
    <row r="111" spans="1:19" s="2" customFormat="1" x14ac:dyDescent="0.25">
      <c r="A111" t="s">
        <v>75</v>
      </c>
      <c r="B111" s="186">
        <v>34.733495957378402</v>
      </c>
      <c r="C111" s="186">
        <v>51.457031047968009</v>
      </c>
      <c r="D111" s="4"/>
      <c r="E111" s="4"/>
      <c r="F111" s="4"/>
      <c r="G111" s="4">
        <v>0</v>
      </c>
      <c r="H111" s="4"/>
      <c r="I111" s="4"/>
      <c r="J111" s="10">
        <f t="shared" si="2"/>
        <v>0</v>
      </c>
      <c r="K111" s="10">
        <f t="shared" si="3"/>
        <v>0</v>
      </c>
      <c r="R111" s="28"/>
      <c r="S111" s="28"/>
    </row>
    <row r="112" spans="1:19" s="2" customFormat="1" x14ac:dyDescent="0.25">
      <c r="A112" t="s">
        <v>76</v>
      </c>
      <c r="B112" s="186">
        <v>37.306347509776806</v>
      </c>
      <c r="C112" s="186">
        <v>54.029882600366406</v>
      </c>
      <c r="D112" s="4"/>
      <c r="E112" s="4"/>
      <c r="F112" s="4"/>
      <c r="G112" s="4"/>
      <c r="H112" s="4">
        <v>0</v>
      </c>
      <c r="I112" s="4"/>
      <c r="J112" s="10">
        <f t="shared" si="2"/>
        <v>0</v>
      </c>
      <c r="K112" s="10">
        <f t="shared" si="3"/>
        <v>0</v>
      </c>
      <c r="R112" s="28"/>
      <c r="S112" s="28"/>
    </row>
    <row r="113" spans="1:19" s="2" customFormat="1" x14ac:dyDescent="0.25">
      <c r="A113" t="s">
        <v>77</v>
      </c>
      <c r="B113" s="186">
        <v>41.165624838374406</v>
      </c>
      <c r="C113" s="186">
        <v>57.889159928964013</v>
      </c>
      <c r="D113" s="4"/>
      <c r="E113" s="4"/>
      <c r="F113" s="4"/>
      <c r="G113" s="4"/>
      <c r="H113" s="4"/>
      <c r="I113" s="4"/>
      <c r="J113" s="10">
        <f t="shared" si="2"/>
        <v>0</v>
      </c>
      <c r="K113" s="10">
        <f t="shared" si="3"/>
        <v>0</v>
      </c>
      <c r="R113" s="28"/>
      <c r="S113" s="28"/>
    </row>
    <row r="114" spans="1:19" s="2" customFormat="1" x14ac:dyDescent="0.25">
      <c r="A114" t="s">
        <v>78</v>
      </c>
      <c r="B114" s="186">
        <v>43.738476390772803</v>
      </c>
      <c r="C114" s="186">
        <v>63.034863033760807</v>
      </c>
      <c r="D114" s="4"/>
      <c r="E114" s="4"/>
      <c r="F114" s="4"/>
      <c r="G114" s="4"/>
      <c r="H114" s="4"/>
      <c r="I114" s="4"/>
      <c r="J114" s="10">
        <f t="shared" si="2"/>
        <v>0</v>
      </c>
      <c r="K114" s="10">
        <f t="shared" si="3"/>
        <v>0</v>
      </c>
      <c r="R114" s="28"/>
      <c r="S114" s="28"/>
    </row>
    <row r="115" spans="1:19" s="2" customFormat="1" x14ac:dyDescent="0.25">
      <c r="A115" t="s">
        <v>79</v>
      </c>
      <c r="B115" s="186">
        <v>50.170605271768807</v>
      </c>
      <c r="C115" s="186">
        <v>68.180566138557609</v>
      </c>
      <c r="D115" s="4"/>
      <c r="E115" s="4"/>
      <c r="F115" s="4"/>
      <c r="G115" s="4"/>
      <c r="H115" s="4"/>
      <c r="I115" s="4"/>
      <c r="J115" s="10">
        <f t="shared" si="2"/>
        <v>0</v>
      </c>
      <c r="K115" s="10">
        <f t="shared" si="3"/>
        <v>0</v>
      </c>
      <c r="R115" s="28"/>
      <c r="S115" s="28"/>
    </row>
    <row r="116" spans="1:19" s="2" customFormat="1" x14ac:dyDescent="0.25">
      <c r="A116" t="s">
        <v>80</v>
      </c>
      <c r="B116" s="186">
        <v>55.316308376565608</v>
      </c>
      <c r="C116" s="186">
        <v>78.471972348151212</v>
      </c>
      <c r="D116" s="4"/>
      <c r="E116" s="4"/>
      <c r="F116" s="4"/>
      <c r="G116" s="4"/>
      <c r="H116" s="4"/>
      <c r="I116" s="4"/>
      <c r="J116" s="10">
        <f t="shared" si="2"/>
        <v>0</v>
      </c>
      <c r="K116" s="10">
        <f t="shared" si="3"/>
        <v>0</v>
      </c>
      <c r="R116" s="28"/>
      <c r="S116" s="28"/>
    </row>
    <row r="117" spans="1:19" s="2" customFormat="1" x14ac:dyDescent="0.25">
      <c r="A117" t="s">
        <v>137</v>
      </c>
      <c r="B117" s="185">
        <v>59.175585705163208</v>
      </c>
      <c r="C117" s="185">
        <v>0</v>
      </c>
      <c r="D117" s="4"/>
      <c r="E117" s="4"/>
      <c r="F117" s="1"/>
      <c r="G117" s="1"/>
      <c r="H117" s="1"/>
      <c r="I117" s="1"/>
      <c r="J117" s="10">
        <f t="shared" si="2"/>
        <v>0</v>
      </c>
      <c r="K117" s="10">
        <f t="shared" si="3"/>
        <v>0</v>
      </c>
      <c r="R117" s="28"/>
      <c r="S117" s="28"/>
    </row>
    <row r="118" spans="1:19" s="2" customFormat="1" x14ac:dyDescent="0.25">
      <c r="A118" t="s">
        <v>138</v>
      </c>
      <c r="B118" s="185">
        <v>63.034863033760807</v>
      </c>
      <c r="C118" s="185">
        <v>0</v>
      </c>
      <c r="D118" s="4"/>
      <c r="E118" s="4"/>
      <c r="G118" s="1"/>
      <c r="H118" s="1"/>
      <c r="I118" s="1"/>
      <c r="J118" s="10">
        <f t="shared" si="2"/>
        <v>0</v>
      </c>
      <c r="K118" s="10">
        <f t="shared" si="3"/>
        <v>0</v>
      </c>
      <c r="R118" s="28"/>
      <c r="S118" s="28"/>
    </row>
    <row r="119" spans="1:19" s="2" customFormat="1" x14ac:dyDescent="0.25">
      <c r="A119" t="s">
        <v>139</v>
      </c>
      <c r="B119" s="185">
        <v>68.180566138557609</v>
      </c>
      <c r="C119" s="185">
        <v>0</v>
      </c>
      <c r="D119" s="4"/>
      <c r="E119" s="4"/>
      <c r="F119" s="1"/>
      <c r="G119" s="1"/>
      <c r="H119" s="1"/>
      <c r="I119" s="1"/>
      <c r="J119" s="10">
        <f t="shared" si="2"/>
        <v>0</v>
      </c>
      <c r="K119" s="10">
        <f t="shared" si="3"/>
        <v>0</v>
      </c>
      <c r="R119" s="28"/>
      <c r="S119" s="28"/>
    </row>
    <row r="120" spans="1:19" s="2" customFormat="1" x14ac:dyDescent="0.25">
      <c r="A120" t="s">
        <v>140</v>
      </c>
      <c r="B120" s="185">
        <v>78.471972348151212</v>
      </c>
      <c r="C120" s="185">
        <v>0</v>
      </c>
      <c r="D120" s="4"/>
      <c r="E120" s="4"/>
      <c r="F120" s="1"/>
      <c r="G120" s="1"/>
      <c r="H120" s="1"/>
      <c r="I120" s="1"/>
      <c r="J120" s="10">
        <f t="shared" si="2"/>
        <v>0</v>
      </c>
      <c r="K120" s="10">
        <f t="shared" si="3"/>
        <v>0</v>
      </c>
      <c r="R120" s="28"/>
      <c r="S120" s="28"/>
    </row>
    <row r="121" spans="1:19" s="2" customFormat="1" x14ac:dyDescent="0.25">
      <c r="A121" t="s">
        <v>141</v>
      </c>
      <c r="B121" s="185">
        <v>93.909081662541595</v>
      </c>
      <c r="C121" s="185">
        <v>0</v>
      </c>
      <c r="D121" s="4"/>
      <c r="E121" s="4"/>
      <c r="F121" s="1"/>
      <c r="G121" s="1"/>
      <c r="H121" s="1"/>
      <c r="I121" s="1"/>
      <c r="J121" s="10">
        <f t="shared" si="2"/>
        <v>0</v>
      </c>
      <c r="K121" s="10">
        <f t="shared" si="3"/>
        <v>0</v>
      </c>
      <c r="R121" s="28"/>
      <c r="S121" s="28"/>
    </row>
    <row r="122" spans="1:19" s="2" customFormat="1" x14ac:dyDescent="0.25">
      <c r="A122"/>
      <c r="B122" s="185">
        <v>0</v>
      </c>
      <c r="C122" s="183">
        <v>0</v>
      </c>
      <c r="D122" s="7" t="s">
        <v>99</v>
      </c>
      <c r="E122" s="8" t="s">
        <v>100</v>
      </c>
      <c r="F122" s="8" t="s">
        <v>225</v>
      </c>
      <c r="G122" s="8" t="s">
        <v>162</v>
      </c>
      <c r="H122" s="8" t="s">
        <v>163</v>
      </c>
      <c r="I122" s="9" t="s">
        <v>164</v>
      </c>
      <c r="J122" s="10"/>
      <c r="K122" s="10"/>
      <c r="R122" s="28"/>
      <c r="S122" s="28"/>
    </row>
    <row r="123" spans="1:19" s="2" customFormat="1" x14ac:dyDescent="0.25">
      <c r="A123" t="s">
        <v>81</v>
      </c>
      <c r="B123" s="186">
        <v>37.306347509776806</v>
      </c>
      <c r="C123" s="186">
        <v>51.457031047968009</v>
      </c>
      <c r="D123" s="4"/>
      <c r="E123" s="4"/>
      <c r="F123" s="4"/>
      <c r="G123" s="4">
        <v>0</v>
      </c>
      <c r="H123" s="4"/>
      <c r="I123" s="4"/>
      <c r="J123" s="10">
        <f t="shared" si="2"/>
        <v>0</v>
      </c>
      <c r="K123" s="10">
        <f t="shared" si="3"/>
        <v>0</v>
      </c>
      <c r="R123" s="28"/>
      <c r="S123" s="28"/>
    </row>
    <row r="124" spans="1:19" s="2" customFormat="1" x14ac:dyDescent="0.25">
      <c r="A124" t="s">
        <v>82</v>
      </c>
      <c r="B124" s="186">
        <v>39.879199062175203</v>
      </c>
      <c r="C124" s="186">
        <v>56.60273415276481</v>
      </c>
      <c r="D124" s="4"/>
      <c r="E124" s="4"/>
      <c r="F124" s="4"/>
      <c r="G124" s="4"/>
      <c r="H124" s="4">
        <v>0</v>
      </c>
      <c r="I124" s="4"/>
      <c r="J124" s="10">
        <f t="shared" si="2"/>
        <v>0</v>
      </c>
      <c r="K124" s="10">
        <f t="shared" si="3"/>
        <v>0</v>
      </c>
      <c r="R124" s="28"/>
      <c r="S124" s="28"/>
    </row>
    <row r="125" spans="1:19" s="2" customFormat="1" x14ac:dyDescent="0.25">
      <c r="A125" t="s">
        <v>83</v>
      </c>
      <c r="B125" s="186">
        <v>45.024902166972005</v>
      </c>
      <c r="C125" s="186">
        <v>63.034863033760807</v>
      </c>
      <c r="D125" s="4"/>
      <c r="E125" s="4"/>
      <c r="F125" s="4"/>
      <c r="G125" s="4"/>
      <c r="H125" s="4"/>
      <c r="I125" s="4"/>
      <c r="J125" s="10">
        <f t="shared" si="2"/>
        <v>0</v>
      </c>
      <c r="K125" s="10">
        <f t="shared" si="3"/>
        <v>0</v>
      </c>
      <c r="R125" s="28"/>
      <c r="S125" s="28"/>
    </row>
    <row r="126" spans="1:19" s="2" customFormat="1" x14ac:dyDescent="0.25">
      <c r="A126" t="s">
        <v>84</v>
      </c>
      <c r="B126" s="186">
        <v>50.170605271768807</v>
      </c>
      <c r="C126" s="186">
        <v>69.466991914756804</v>
      </c>
      <c r="D126" s="4"/>
      <c r="E126" s="4"/>
      <c r="F126" s="4"/>
      <c r="G126" s="4"/>
      <c r="H126" s="4"/>
      <c r="I126" s="4"/>
      <c r="J126" s="10">
        <f t="shared" si="2"/>
        <v>0</v>
      </c>
      <c r="K126" s="10">
        <f t="shared" si="3"/>
        <v>0</v>
      </c>
      <c r="R126" s="28"/>
      <c r="S126" s="28"/>
    </row>
    <row r="127" spans="1:19" s="2" customFormat="1" x14ac:dyDescent="0.25">
      <c r="A127" t="s">
        <v>85</v>
      </c>
      <c r="B127" s="186">
        <v>54.029882600366406</v>
      </c>
      <c r="C127" s="186">
        <v>74.612695019553612</v>
      </c>
      <c r="D127" s="4"/>
      <c r="E127" s="4"/>
      <c r="F127" s="4"/>
      <c r="G127" s="4"/>
      <c r="H127" s="4"/>
      <c r="I127" s="4"/>
      <c r="J127" s="10">
        <f t="shared" si="2"/>
        <v>0</v>
      </c>
      <c r="K127" s="10">
        <f t="shared" si="3"/>
        <v>0</v>
      </c>
      <c r="R127" s="28"/>
      <c r="S127" s="28"/>
    </row>
    <row r="128" spans="1:19" s="2" customFormat="1" x14ac:dyDescent="0.25">
      <c r="A128" t="s">
        <v>86</v>
      </c>
      <c r="B128" s="186">
        <v>61.748437257561598</v>
      </c>
      <c r="C128" s="186">
        <v>84.90410122914723</v>
      </c>
      <c r="D128" s="4"/>
      <c r="E128" s="4"/>
      <c r="F128" s="4"/>
      <c r="G128" s="4"/>
      <c r="H128" s="4"/>
      <c r="I128" s="4"/>
      <c r="J128" s="10">
        <f t="shared" si="2"/>
        <v>0</v>
      </c>
      <c r="K128" s="10">
        <f t="shared" si="3"/>
        <v>0</v>
      </c>
      <c r="R128" s="28"/>
      <c r="S128" s="28"/>
    </row>
    <row r="129" spans="1:19" s="2" customFormat="1" x14ac:dyDescent="0.25">
      <c r="A129" t="s">
        <v>142</v>
      </c>
      <c r="B129" s="185">
        <v>63.034863033760807</v>
      </c>
      <c r="C129" s="185">
        <v>0</v>
      </c>
      <c r="D129" s="4"/>
      <c r="E129" s="4"/>
      <c r="F129" s="1"/>
      <c r="G129" s="1"/>
      <c r="H129" s="1"/>
      <c r="I129" s="1"/>
      <c r="J129" s="10">
        <f t="shared" si="2"/>
        <v>0</v>
      </c>
      <c r="K129" s="10">
        <f t="shared" si="3"/>
        <v>0</v>
      </c>
      <c r="R129" s="28"/>
      <c r="S129" s="28"/>
    </row>
    <row r="130" spans="1:19" s="2" customFormat="1" x14ac:dyDescent="0.25">
      <c r="A130" t="s">
        <v>143</v>
      </c>
      <c r="B130" s="185">
        <v>65.60771458615919</v>
      </c>
      <c r="C130" s="185">
        <v>0</v>
      </c>
      <c r="D130" s="4"/>
      <c r="E130" s="4"/>
      <c r="G130" s="1"/>
      <c r="H130" s="1"/>
      <c r="I130" s="1"/>
      <c r="J130" s="10">
        <f t="shared" si="2"/>
        <v>0</v>
      </c>
      <c r="K130" s="10">
        <f t="shared" si="3"/>
        <v>0</v>
      </c>
      <c r="R130" s="28"/>
      <c r="S130" s="28"/>
    </row>
    <row r="131" spans="1:19" s="2" customFormat="1" x14ac:dyDescent="0.25">
      <c r="A131" t="s">
        <v>144</v>
      </c>
      <c r="B131" s="185">
        <v>72.039843467155194</v>
      </c>
      <c r="C131" s="185">
        <v>0</v>
      </c>
      <c r="D131" s="4"/>
      <c r="E131" s="4"/>
      <c r="F131" s="1"/>
      <c r="G131" s="1"/>
      <c r="H131" s="1"/>
      <c r="I131" s="1"/>
      <c r="J131" s="10">
        <f t="shared" si="2"/>
        <v>0</v>
      </c>
      <c r="K131" s="10">
        <f t="shared" si="3"/>
        <v>0</v>
      </c>
      <c r="R131" s="28"/>
      <c r="S131" s="28"/>
    </row>
    <row r="132" spans="1:19" s="2" customFormat="1" x14ac:dyDescent="0.25">
      <c r="A132" t="s">
        <v>145</v>
      </c>
      <c r="B132" s="185">
        <v>82.331249676748811</v>
      </c>
      <c r="C132" s="185">
        <v>0</v>
      </c>
      <c r="D132" s="4"/>
      <c r="E132" s="4"/>
      <c r="F132" s="1"/>
      <c r="G132" s="1"/>
      <c r="H132" s="1"/>
      <c r="I132" s="1"/>
      <c r="J132" s="10">
        <f t="shared" ref="J132:J181" si="4">IFERROR((ROUND((B132*D132)+((B132*E132)*1.15),2)),"REVISAR")</f>
        <v>0</v>
      </c>
      <c r="K132" s="10">
        <f t="shared" ref="K132:K181" si="5">IFERROR((ROUND((F132*C132)+(G132*C132*1.1)+(H132*C132*1.15)+(I132*C132*1.15*1.1),2)),"REVISAR")</f>
        <v>0</v>
      </c>
      <c r="R132" s="28"/>
      <c r="S132" s="28"/>
    </row>
    <row r="133" spans="1:19" s="2" customFormat="1" x14ac:dyDescent="0.25">
      <c r="A133" t="s">
        <v>146</v>
      </c>
      <c r="B133" s="185">
        <v>96.481933214939986</v>
      </c>
      <c r="C133" s="185">
        <v>0</v>
      </c>
      <c r="D133" s="4"/>
      <c r="E133" s="4"/>
      <c r="F133" s="1"/>
      <c r="G133" s="1"/>
      <c r="H133" s="1"/>
      <c r="I133" s="1"/>
      <c r="J133" s="10">
        <f t="shared" si="4"/>
        <v>0</v>
      </c>
      <c r="K133" s="10">
        <f t="shared" si="5"/>
        <v>0</v>
      </c>
      <c r="R133" s="28"/>
      <c r="S133" s="28"/>
    </row>
    <row r="134" spans="1:19" s="2" customFormat="1" x14ac:dyDescent="0.25">
      <c r="A134"/>
      <c r="B134" s="185">
        <v>0</v>
      </c>
      <c r="C134" s="183">
        <v>0</v>
      </c>
      <c r="D134" s="7" t="s">
        <v>99</v>
      </c>
      <c r="E134" s="8" t="s">
        <v>100</v>
      </c>
      <c r="F134" s="8" t="s">
        <v>225</v>
      </c>
      <c r="G134" s="8" t="s">
        <v>162</v>
      </c>
      <c r="H134" s="8" t="s">
        <v>163</v>
      </c>
      <c r="I134" s="9" t="s">
        <v>164</v>
      </c>
      <c r="J134" s="10"/>
      <c r="K134" s="10"/>
      <c r="R134" s="28"/>
      <c r="S134" s="28"/>
    </row>
    <row r="135" spans="1:19" s="2" customFormat="1" x14ac:dyDescent="0.25">
      <c r="A135" t="s">
        <v>181</v>
      </c>
      <c r="B135" s="186">
        <v>39.879199062175203</v>
      </c>
      <c r="C135" s="184">
        <v>56.60273415276481</v>
      </c>
      <c r="D135" s="4"/>
      <c r="E135" s="4"/>
      <c r="F135" s="4"/>
      <c r="G135" s="4">
        <v>0</v>
      </c>
      <c r="H135" s="4"/>
      <c r="I135" s="4"/>
      <c r="J135" s="10">
        <f t="shared" si="4"/>
        <v>0</v>
      </c>
      <c r="K135" s="10">
        <f t="shared" si="5"/>
        <v>0</v>
      </c>
      <c r="R135" s="28"/>
      <c r="S135" s="28"/>
    </row>
    <row r="136" spans="1:19" s="2" customFormat="1" x14ac:dyDescent="0.25">
      <c r="A136" t="s">
        <v>182</v>
      </c>
      <c r="B136" s="186">
        <v>46.311327943171214</v>
      </c>
      <c r="C136" s="184">
        <v>63.034863033760807</v>
      </c>
      <c r="D136" s="4"/>
      <c r="E136" s="4"/>
      <c r="F136" s="4"/>
      <c r="G136" s="4"/>
      <c r="H136" s="4">
        <v>0</v>
      </c>
      <c r="I136" s="4"/>
      <c r="J136" s="10">
        <f t="shared" si="4"/>
        <v>0</v>
      </c>
      <c r="K136" s="10">
        <f t="shared" si="5"/>
        <v>0</v>
      </c>
      <c r="R136" s="28"/>
      <c r="S136" s="28"/>
    </row>
    <row r="137" spans="1:19" s="2" customFormat="1" x14ac:dyDescent="0.25">
      <c r="A137" t="s">
        <v>183</v>
      </c>
      <c r="B137" s="186">
        <v>54.029882600366406</v>
      </c>
      <c r="C137" s="184">
        <v>72.039843467155194</v>
      </c>
      <c r="D137" s="4"/>
      <c r="E137" s="4"/>
      <c r="F137" s="4"/>
      <c r="G137" s="4"/>
      <c r="H137" s="4"/>
      <c r="I137" s="4"/>
      <c r="J137" s="10">
        <f t="shared" si="4"/>
        <v>0</v>
      </c>
      <c r="K137" s="10">
        <f t="shared" si="5"/>
        <v>0</v>
      </c>
      <c r="R137" s="28"/>
      <c r="S137" s="28"/>
    </row>
    <row r="138" spans="1:19" s="2" customFormat="1" x14ac:dyDescent="0.25">
      <c r="A138" t="s">
        <v>184</v>
      </c>
      <c r="B138" s="186">
        <v>60.46201148136241</v>
      </c>
      <c r="C138" s="184">
        <v>81.044823900549616</v>
      </c>
      <c r="D138" s="4"/>
      <c r="E138" s="4"/>
      <c r="F138" s="4"/>
      <c r="G138" s="4"/>
      <c r="H138" s="4"/>
      <c r="I138" s="4"/>
      <c r="J138" s="10">
        <f t="shared" si="4"/>
        <v>0</v>
      </c>
      <c r="K138" s="10">
        <f t="shared" si="5"/>
        <v>0</v>
      </c>
      <c r="R138" s="28"/>
      <c r="S138" s="28"/>
    </row>
    <row r="139" spans="1:19" s="2" customFormat="1" x14ac:dyDescent="0.25">
      <c r="A139" t="s">
        <v>185</v>
      </c>
      <c r="B139" s="186">
        <v>66.894140362358399</v>
      </c>
      <c r="C139" s="184">
        <v>88.763378557744801</v>
      </c>
      <c r="D139" s="4"/>
      <c r="E139" s="4"/>
      <c r="F139" s="4"/>
      <c r="G139" s="4"/>
      <c r="H139" s="4"/>
      <c r="I139" s="4"/>
      <c r="J139" s="10">
        <f t="shared" si="4"/>
        <v>0</v>
      </c>
      <c r="K139" s="10">
        <f t="shared" si="5"/>
        <v>0</v>
      </c>
      <c r="R139" s="28"/>
      <c r="S139" s="28"/>
    </row>
    <row r="140" spans="1:19" s="2" customFormat="1" x14ac:dyDescent="0.25">
      <c r="A140" t="s">
        <v>186</v>
      </c>
      <c r="B140" s="186">
        <v>79.758398124350407</v>
      </c>
      <c r="C140" s="184">
        <v>105.48691364833442</v>
      </c>
      <c r="D140" s="4"/>
      <c r="E140" s="4"/>
      <c r="F140" s="4"/>
      <c r="G140" s="4"/>
      <c r="H140" s="4"/>
      <c r="I140" s="4"/>
      <c r="J140" s="10">
        <f t="shared" si="4"/>
        <v>0</v>
      </c>
      <c r="K140" s="10">
        <f t="shared" si="5"/>
        <v>0</v>
      </c>
      <c r="R140" s="28"/>
      <c r="S140" s="28"/>
    </row>
    <row r="141" spans="1:19" s="2" customFormat="1" x14ac:dyDescent="0.25">
      <c r="A141" t="s">
        <v>187</v>
      </c>
      <c r="B141" s="185">
        <v>84.90410122914723</v>
      </c>
      <c r="C141" s="185">
        <v>0</v>
      </c>
      <c r="D141" s="4"/>
      <c r="E141" s="4"/>
      <c r="F141" s="1"/>
      <c r="G141" s="1"/>
      <c r="H141" s="1"/>
      <c r="I141" s="1"/>
      <c r="J141" s="10">
        <f t="shared" si="4"/>
        <v>0</v>
      </c>
      <c r="K141" s="10">
        <f t="shared" si="5"/>
        <v>0</v>
      </c>
      <c r="R141" s="28"/>
      <c r="S141" s="28"/>
    </row>
    <row r="142" spans="1:19" s="2" customFormat="1" x14ac:dyDescent="0.25">
      <c r="A142" t="s">
        <v>188</v>
      </c>
      <c r="B142" s="185">
        <v>88.486857129216006</v>
      </c>
      <c r="C142" s="185">
        <v>0</v>
      </c>
      <c r="D142" s="4"/>
      <c r="E142" s="4"/>
      <c r="G142" s="1"/>
      <c r="H142" s="1"/>
      <c r="I142" s="1"/>
      <c r="J142" s="10">
        <f t="shared" si="4"/>
        <v>0</v>
      </c>
      <c r="K142" s="10">
        <f t="shared" si="5"/>
        <v>0</v>
      </c>
      <c r="R142" s="28"/>
      <c r="S142" s="28"/>
    </row>
    <row r="143" spans="1:19" s="2" customFormat="1" x14ac:dyDescent="0.25">
      <c r="A143" t="s">
        <v>189</v>
      </c>
      <c r="B143" s="185">
        <v>93.175698743400005</v>
      </c>
      <c r="C143" s="185">
        <v>0</v>
      </c>
      <c r="D143" s="4"/>
      <c r="E143" s="4"/>
      <c r="F143" s="1"/>
      <c r="G143" s="1"/>
      <c r="H143" s="1"/>
      <c r="I143" s="1"/>
      <c r="J143" s="10">
        <f t="shared" si="4"/>
        <v>0</v>
      </c>
      <c r="K143" s="10">
        <f t="shared" si="5"/>
        <v>0</v>
      </c>
      <c r="R143" s="28"/>
      <c r="S143" s="28"/>
    </row>
    <row r="144" spans="1:19" s="2" customFormat="1" x14ac:dyDescent="0.25">
      <c r="A144" t="s">
        <v>190</v>
      </c>
      <c r="B144" s="185">
        <v>103.51519563621601</v>
      </c>
      <c r="C144" s="185">
        <v>0</v>
      </c>
      <c r="D144" s="4"/>
      <c r="E144" s="4"/>
      <c r="F144" s="1"/>
      <c r="G144" s="1"/>
      <c r="H144" s="1"/>
      <c r="I144" s="1"/>
      <c r="J144" s="10">
        <f t="shared" si="4"/>
        <v>0</v>
      </c>
      <c r="K144" s="10">
        <f t="shared" si="5"/>
        <v>0</v>
      </c>
      <c r="R144" s="28"/>
      <c r="S144" s="28"/>
    </row>
    <row r="145" spans="1:19" s="2" customFormat="1" x14ac:dyDescent="0.25">
      <c r="A145" t="s">
        <v>191</v>
      </c>
      <c r="B145" s="185">
        <v>100.34121054353761</v>
      </c>
      <c r="C145" s="185">
        <v>0</v>
      </c>
      <c r="D145" s="4"/>
      <c r="E145" s="4"/>
      <c r="F145" s="1"/>
      <c r="G145" s="1"/>
      <c r="H145" s="1"/>
      <c r="I145" s="1"/>
      <c r="J145" s="10">
        <f t="shared" si="4"/>
        <v>0</v>
      </c>
      <c r="K145" s="10">
        <f t="shared" si="5"/>
        <v>0</v>
      </c>
      <c r="R145" s="28"/>
      <c r="S145" s="28"/>
    </row>
    <row r="146" spans="1:19" s="2" customFormat="1" x14ac:dyDescent="0.25">
      <c r="A146"/>
      <c r="B146" s="185">
        <v>0</v>
      </c>
      <c r="C146" s="183">
        <v>0</v>
      </c>
      <c r="D146" s="7" t="s">
        <v>99</v>
      </c>
      <c r="E146" s="8" t="s">
        <v>100</v>
      </c>
      <c r="F146" s="8" t="s">
        <v>225</v>
      </c>
      <c r="G146" s="8" t="s">
        <v>162</v>
      </c>
      <c r="H146" s="8" t="s">
        <v>163</v>
      </c>
      <c r="I146" s="9" t="s">
        <v>164</v>
      </c>
      <c r="J146" s="10"/>
      <c r="K146" s="10"/>
      <c r="R146" s="28"/>
      <c r="S146" s="28"/>
    </row>
    <row r="147" spans="1:19" s="2" customFormat="1" x14ac:dyDescent="0.25">
      <c r="A147" t="s">
        <v>192</v>
      </c>
      <c r="B147" s="186">
        <v>45.024902166972005</v>
      </c>
      <c r="C147" s="184">
        <v>61.748437257561598</v>
      </c>
      <c r="D147" s="4"/>
      <c r="E147" s="4"/>
      <c r="F147" s="4"/>
      <c r="G147" s="4">
        <v>0</v>
      </c>
      <c r="H147" s="4"/>
      <c r="I147" s="4"/>
      <c r="J147" s="10">
        <f t="shared" si="4"/>
        <v>0</v>
      </c>
      <c r="K147" s="10">
        <f t="shared" si="5"/>
        <v>0</v>
      </c>
      <c r="R147" s="28"/>
      <c r="S147" s="28"/>
    </row>
    <row r="148" spans="1:19" s="2" customFormat="1" x14ac:dyDescent="0.25">
      <c r="A148" t="s">
        <v>193</v>
      </c>
      <c r="B148" s="186">
        <v>48.884179495569605</v>
      </c>
      <c r="C148" s="184">
        <v>65.60771458615919</v>
      </c>
      <c r="D148" s="4"/>
      <c r="E148" s="4"/>
      <c r="F148" s="4"/>
      <c r="G148" s="4"/>
      <c r="H148" s="4">
        <v>0</v>
      </c>
      <c r="I148" s="4"/>
      <c r="J148" s="10">
        <f t="shared" si="4"/>
        <v>0</v>
      </c>
      <c r="K148" s="10">
        <f t="shared" si="5"/>
        <v>0</v>
      </c>
      <c r="R148" s="28"/>
      <c r="S148" s="28"/>
    </row>
    <row r="149" spans="1:19" s="2" customFormat="1" x14ac:dyDescent="0.25">
      <c r="A149" t="s">
        <v>194</v>
      </c>
      <c r="B149" s="186">
        <v>68.180566138557609</v>
      </c>
      <c r="C149" s="184">
        <v>87.476952781545606</v>
      </c>
      <c r="D149" s="4"/>
      <c r="E149" s="4"/>
      <c r="F149" s="4"/>
      <c r="G149" s="4"/>
      <c r="H149" s="4"/>
      <c r="I149" s="4"/>
      <c r="J149" s="10">
        <f t="shared" si="4"/>
        <v>0</v>
      </c>
      <c r="K149" s="10">
        <f t="shared" si="5"/>
        <v>0</v>
      </c>
      <c r="R149" s="28"/>
      <c r="S149" s="28"/>
    </row>
    <row r="150" spans="1:19" s="2" customFormat="1" x14ac:dyDescent="0.25">
      <c r="A150" t="s">
        <v>195</v>
      </c>
      <c r="B150" s="186">
        <v>75.899120795752808</v>
      </c>
      <c r="C150" s="184">
        <v>97.768358991139209</v>
      </c>
      <c r="D150" s="4"/>
      <c r="E150" s="4"/>
      <c r="F150" s="4"/>
      <c r="G150" s="4"/>
      <c r="H150" s="4"/>
      <c r="I150" s="4"/>
      <c r="J150" s="10">
        <f t="shared" si="4"/>
        <v>0</v>
      </c>
      <c r="K150" s="10">
        <f t="shared" si="5"/>
        <v>0</v>
      </c>
      <c r="R150" s="28"/>
      <c r="S150" s="28"/>
    </row>
    <row r="151" spans="1:19" s="2" customFormat="1" x14ac:dyDescent="0.25">
      <c r="A151" t="s">
        <v>196</v>
      </c>
      <c r="B151" s="186">
        <v>82.331249676748811</v>
      </c>
      <c r="C151" s="184">
        <v>105.48691364833442</v>
      </c>
      <c r="D151" s="4"/>
      <c r="E151" s="4"/>
      <c r="F151" s="4"/>
      <c r="G151" s="4"/>
      <c r="H151" s="4"/>
      <c r="I151" s="4"/>
      <c r="J151" s="10">
        <f t="shared" si="4"/>
        <v>0</v>
      </c>
      <c r="K151" s="10">
        <f t="shared" si="5"/>
        <v>0</v>
      </c>
      <c r="R151" s="28"/>
      <c r="S151" s="28"/>
    </row>
    <row r="152" spans="1:19" s="2" customFormat="1" x14ac:dyDescent="0.25">
      <c r="A152" t="s">
        <v>197</v>
      </c>
      <c r="B152" s="186">
        <v>92.622655886342429</v>
      </c>
      <c r="C152" s="184">
        <v>118.35117141032642</v>
      </c>
      <c r="D152" s="4"/>
      <c r="E152" s="4"/>
      <c r="F152" s="4"/>
      <c r="G152" s="4"/>
      <c r="H152" s="4"/>
      <c r="I152" s="4"/>
      <c r="J152" s="10">
        <f t="shared" si="4"/>
        <v>0</v>
      </c>
      <c r="K152" s="10">
        <f t="shared" si="5"/>
        <v>0</v>
      </c>
      <c r="R152" s="28"/>
      <c r="S152" s="28"/>
    </row>
    <row r="153" spans="1:19" s="2" customFormat="1" x14ac:dyDescent="0.25">
      <c r="A153" t="s">
        <v>198</v>
      </c>
      <c r="B153" s="185">
        <v>99.054784767338418</v>
      </c>
      <c r="C153" s="185">
        <v>0</v>
      </c>
      <c r="D153" s="4"/>
      <c r="E153" s="4"/>
      <c r="F153" s="1"/>
      <c r="G153" s="1"/>
      <c r="H153" s="1"/>
      <c r="I153" s="1"/>
      <c r="J153" s="10">
        <f t="shared" si="4"/>
        <v>0</v>
      </c>
      <c r="K153" s="10">
        <f t="shared" si="5"/>
        <v>0</v>
      </c>
      <c r="R153" s="28"/>
      <c r="S153" s="28"/>
    </row>
    <row r="154" spans="1:19" s="2" customFormat="1" x14ac:dyDescent="0.25">
      <c r="A154" t="s">
        <v>199</v>
      </c>
      <c r="B154" s="185">
        <v>93.897058991736003</v>
      </c>
      <c r="C154" s="185">
        <v>0</v>
      </c>
      <c r="D154" s="4"/>
      <c r="E154" s="4"/>
      <c r="G154" s="1"/>
      <c r="H154" s="1"/>
      <c r="I154" s="1"/>
      <c r="J154" s="10">
        <f t="shared" si="4"/>
        <v>0</v>
      </c>
      <c r="K154" s="10">
        <f t="shared" si="5"/>
        <v>0</v>
      </c>
      <c r="R154" s="28"/>
      <c r="S154" s="28"/>
    </row>
    <row r="155" spans="1:19" s="2" customFormat="1" x14ac:dyDescent="0.25">
      <c r="A155" t="s">
        <v>200</v>
      </c>
      <c r="B155" s="185">
        <v>96.542046568968004</v>
      </c>
      <c r="C155" s="185">
        <v>0</v>
      </c>
      <c r="D155" s="4"/>
      <c r="E155" s="4"/>
      <c r="F155" s="1"/>
      <c r="G155" s="1"/>
      <c r="H155" s="1"/>
      <c r="I155" s="1"/>
      <c r="J155" s="10">
        <f t="shared" si="4"/>
        <v>0</v>
      </c>
      <c r="K155" s="10">
        <f t="shared" si="5"/>
        <v>0</v>
      </c>
      <c r="R155" s="28"/>
      <c r="S155" s="28"/>
    </row>
    <row r="156" spans="1:19" s="2" customFormat="1" x14ac:dyDescent="0.25">
      <c r="A156" t="s">
        <v>201</v>
      </c>
      <c r="B156" s="185">
        <v>100.38930122676001</v>
      </c>
      <c r="C156" s="185">
        <v>0</v>
      </c>
      <c r="D156" s="4"/>
      <c r="E156" s="4"/>
      <c r="F156" s="1"/>
      <c r="G156" s="1"/>
      <c r="H156" s="1"/>
      <c r="I156" s="1"/>
      <c r="J156" s="10">
        <f t="shared" si="4"/>
        <v>0</v>
      </c>
      <c r="K156" s="10">
        <f t="shared" si="5"/>
        <v>0</v>
      </c>
      <c r="R156" s="28"/>
      <c r="S156" s="28"/>
    </row>
    <row r="157" spans="1:19" s="2" customFormat="1" x14ac:dyDescent="0.25">
      <c r="A157" t="s">
        <v>202</v>
      </c>
      <c r="B157" s="185">
        <v>108.05976520073281</v>
      </c>
      <c r="C157" s="185">
        <v>0</v>
      </c>
      <c r="D157" s="4"/>
      <c r="E157" s="4"/>
      <c r="F157" s="1"/>
      <c r="G157" s="1"/>
      <c r="H157" s="1"/>
      <c r="I157" s="1"/>
      <c r="J157" s="10">
        <f t="shared" si="4"/>
        <v>0</v>
      </c>
      <c r="K157" s="10">
        <f t="shared" si="5"/>
        <v>0</v>
      </c>
      <c r="R157" s="28"/>
      <c r="S157" s="28"/>
    </row>
    <row r="158" spans="1:19" s="2" customFormat="1" x14ac:dyDescent="0.25">
      <c r="A158"/>
      <c r="B158" s="185">
        <v>0</v>
      </c>
      <c r="C158" s="183">
        <v>0</v>
      </c>
      <c r="D158" s="7" t="s">
        <v>99</v>
      </c>
      <c r="E158" s="8" t="s">
        <v>100</v>
      </c>
      <c r="F158" s="8" t="s">
        <v>225</v>
      </c>
      <c r="G158" s="8" t="s">
        <v>162</v>
      </c>
      <c r="H158" s="8" t="s">
        <v>163</v>
      </c>
      <c r="I158" s="9" t="s">
        <v>164</v>
      </c>
      <c r="J158" s="10"/>
      <c r="K158" s="10"/>
      <c r="R158" s="28"/>
      <c r="S158" s="28"/>
    </row>
    <row r="159" spans="1:19" s="2" customFormat="1" x14ac:dyDescent="0.25">
      <c r="A159" t="s">
        <v>203</v>
      </c>
      <c r="B159" s="186">
        <v>59.175585705163208</v>
      </c>
      <c r="C159" s="184">
        <v>64.321288809960009</v>
      </c>
      <c r="D159" s="4"/>
      <c r="E159" s="4"/>
      <c r="F159" s="4"/>
      <c r="G159" s="4">
        <v>0</v>
      </c>
      <c r="H159" s="4"/>
      <c r="I159" s="4"/>
      <c r="J159" s="10">
        <f t="shared" si="4"/>
        <v>0</v>
      </c>
      <c r="K159" s="10">
        <f t="shared" si="5"/>
        <v>0</v>
      </c>
      <c r="R159" s="28"/>
      <c r="S159" s="28"/>
    </row>
    <row r="160" spans="1:19" s="2" customFormat="1" x14ac:dyDescent="0.25">
      <c r="A160" t="s">
        <v>204</v>
      </c>
      <c r="B160" s="186">
        <v>65.60771458615919</v>
      </c>
      <c r="C160" s="184">
        <v>69.466991914756804</v>
      </c>
      <c r="D160" s="4"/>
      <c r="E160" s="4"/>
      <c r="F160" s="4"/>
      <c r="G160" s="4"/>
      <c r="H160" s="4">
        <v>0</v>
      </c>
      <c r="I160" s="4"/>
      <c r="J160" s="10">
        <f t="shared" si="4"/>
        <v>0</v>
      </c>
      <c r="K160" s="10">
        <f t="shared" si="5"/>
        <v>0</v>
      </c>
      <c r="R160" s="28"/>
      <c r="S160" s="28"/>
    </row>
    <row r="161" spans="1:19" s="2" customFormat="1" x14ac:dyDescent="0.25">
      <c r="A161" t="s">
        <v>205</v>
      </c>
      <c r="B161" s="186">
        <v>72.039843467155194</v>
      </c>
      <c r="C161" s="184">
        <v>91.336230110143205</v>
      </c>
      <c r="D161" s="4"/>
      <c r="E161" s="4"/>
      <c r="F161" s="4"/>
      <c r="G161" s="4"/>
      <c r="H161" s="4"/>
      <c r="I161" s="4"/>
      <c r="J161" s="10">
        <f t="shared" si="4"/>
        <v>0</v>
      </c>
      <c r="K161" s="10">
        <f t="shared" si="5"/>
        <v>0</v>
      </c>
      <c r="R161" s="28"/>
      <c r="S161" s="28"/>
    </row>
    <row r="162" spans="1:19" s="2" customFormat="1" x14ac:dyDescent="0.25">
      <c r="A162" t="s">
        <v>206</v>
      </c>
      <c r="B162" s="186">
        <v>77.185546571952003</v>
      </c>
      <c r="C162" s="184">
        <v>101.62763631973679</v>
      </c>
      <c r="D162" s="4"/>
      <c r="E162" s="4"/>
      <c r="F162" s="4"/>
      <c r="G162" s="4"/>
      <c r="H162" s="4"/>
      <c r="I162" s="4"/>
      <c r="J162" s="10">
        <f t="shared" si="4"/>
        <v>0</v>
      </c>
      <c r="K162" s="10">
        <f t="shared" si="5"/>
        <v>0</v>
      </c>
      <c r="R162" s="28"/>
      <c r="S162" s="28"/>
    </row>
    <row r="163" spans="1:19" s="2" customFormat="1" x14ac:dyDescent="0.25">
      <c r="A163" t="s">
        <v>207</v>
      </c>
      <c r="B163" s="186">
        <v>83.617675452948006</v>
      </c>
      <c r="C163" s="184">
        <v>110.63261675313122</v>
      </c>
      <c r="D163" s="4"/>
      <c r="E163" s="4"/>
      <c r="F163" s="4"/>
      <c r="G163" s="4"/>
      <c r="H163" s="4"/>
      <c r="I163" s="4"/>
      <c r="J163" s="10">
        <f t="shared" si="4"/>
        <v>0</v>
      </c>
      <c r="K163" s="10">
        <f t="shared" si="5"/>
        <v>0</v>
      </c>
      <c r="R163" s="28"/>
      <c r="S163" s="28"/>
    </row>
    <row r="164" spans="1:19" s="2" customFormat="1" x14ac:dyDescent="0.25">
      <c r="A164" t="s">
        <v>208</v>
      </c>
      <c r="B164" s="186">
        <v>96.481933214939986</v>
      </c>
      <c r="C164" s="184">
        <v>124.78330029132242</v>
      </c>
      <c r="D164" s="4"/>
      <c r="E164" s="4"/>
      <c r="F164" s="4"/>
      <c r="G164" s="4"/>
      <c r="H164" s="4"/>
      <c r="I164" s="4"/>
      <c r="J164" s="10">
        <f t="shared" si="4"/>
        <v>0</v>
      </c>
      <c r="K164" s="10">
        <f t="shared" si="5"/>
        <v>0</v>
      </c>
      <c r="R164" s="28"/>
      <c r="S164" s="28"/>
    </row>
    <row r="165" spans="1:19" s="2" customFormat="1" x14ac:dyDescent="0.25">
      <c r="A165" t="s">
        <v>209</v>
      </c>
      <c r="B165" s="185">
        <v>106.7733394245336</v>
      </c>
      <c r="C165" s="185">
        <v>0</v>
      </c>
      <c r="D165" s="4"/>
      <c r="E165" s="4"/>
      <c r="F165" s="1"/>
      <c r="G165" s="1"/>
      <c r="H165" s="1"/>
      <c r="I165" s="1"/>
      <c r="J165" s="10">
        <f t="shared" si="4"/>
        <v>0</v>
      </c>
      <c r="K165" s="10">
        <f t="shared" si="5"/>
        <v>0</v>
      </c>
      <c r="R165" s="28"/>
      <c r="S165" s="28"/>
    </row>
    <row r="166" spans="1:19" s="2" customFormat="1" x14ac:dyDescent="0.25">
      <c r="A166" t="s">
        <v>210</v>
      </c>
      <c r="B166" s="185">
        <v>97.98476706564</v>
      </c>
      <c r="C166" s="185">
        <v>0</v>
      </c>
      <c r="D166" s="4"/>
      <c r="E166" s="4"/>
      <c r="G166" s="1"/>
      <c r="H166" s="1"/>
      <c r="I166" s="1"/>
      <c r="J166" s="10">
        <f t="shared" si="4"/>
        <v>0</v>
      </c>
      <c r="K166" s="10">
        <f t="shared" si="5"/>
        <v>0</v>
      </c>
      <c r="R166" s="28"/>
      <c r="S166" s="28"/>
    </row>
    <row r="167" spans="1:19" s="2" customFormat="1" x14ac:dyDescent="0.25">
      <c r="A167" t="s">
        <v>211</v>
      </c>
      <c r="B167" s="185">
        <v>103.755649052328</v>
      </c>
      <c r="C167" s="185">
        <v>0</v>
      </c>
      <c r="D167" s="4"/>
      <c r="E167" s="4"/>
      <c r="F167" s="1"/>
      <c r="G167" s="1"/>
      <c r="H167" s="1"/>
      <c r="I167" s="1"/>
      <c r="J167" s="10">
        <f t="shared" si="4"/>
        <v>0</v>
      </c>
      <c r="K167" s="10">
        <f t="shared" si="5"/>
        <v>0</v>
      </c>
      <c r="R167" s="28"/>
      <c r="S167" s="28"/>
    </row>
    <row r="168" spans="1:19" s="2" customFormat="1" x14ac:dyDescent="0.25">
      <c r="A168" t="s">
        <v>212</v>
      </c>
      <c r="B168" s="185">
        <v>108.324263958456</v>
      </c>
      <c r="C168" s="185">
        <v>0</v>
      </c>
      <c r="D168" s="4"/>
      <c r="E168" s="4"/>
      <c r="F168" s="1"/>
      <c r="G168" s="1"/>
      <c r="H168" s="1"/>
      <c r="I168" s="1"/>
      <c r="J168" s="10">
        <f t="shared" si="4"/>
        <v>0</v>
      </c>
      <c r="K168" s="10">
        <f t="shared" si="5"/>
        <v>0</v>
      </c>
      <c r="R168" s="28"/>
      <c r="S168" s="28"/>
    </row>
    <row r="169" spans="1:19" s="2" customFormat="1" x14ac:dyDescent="0.25">
      <c r="A169" t="s">
        <v>213</v>
      </c>
      <c r="B169" s="185">
        <v>113.20546830552962</v>
      </c>
      <c r="C169" s="185">
        <v>0</v>
      </c>
      <c r="D169" s="4"/>
      <c r="E169" s="4"/>
      <c r="F169" s="1"/>
      <c r="G169" s="1"/>
      <c r="H169" s="1"/>
      <c r="I169" s="1"/>
      <c r="J169" s="10">
        <f t="shared" si="4"/>
        <v>0</v>
      </c>
      <c r="K169" s="10">
        <f t="shared" si="5"/>
        <v>0</v>
      </c>
      <c r="R169" s="28"/>
      <c r="S169" s="28"/>
    </row>
    <row r="170" spans="1:19" s="2" customFormat="1" x14ac:dyDescent="0.25">
      <c r="A170"/>
      <c r="B170" s="185">
        <v>0</v>
      </c>
      <c r="C170" s="183">
        <v>0</v>
      </c>
      <c r="D170" s="7" t="s">
        <v>99</v>
      </c>
      <c r="E170" s="8" t="s">
        <v>100</v>
      </c>
      <c r="F170" s="8" t="s">
        <v>225</v>
      </c>
      <c r="G170" s="8" t="s">
        <v>162</v>
      </c>
      <c r="H170" s="8" t="s">
        <v>163</v>
      </c>
      <c r="I170" s="9" t="s">
        <v>164</v>
      </c>
      <c r="J170" s="10"/>
      <c r="K170" s="10"/>
      <c r="R170" s="28"/>
      <c r="S170" s="28"/>
    </row>
    <row r="171" spans="1:19" s="2" customFormat="1" x14ac:dyDescent="0.25">
      <c r="A171" t="s">
        <v>214</v>
      </c>
      <c r="B171" s="186">
        <v>61.748437257561598</v>
      </c>
      <c r="C171" s="184">
        <v>90.04980433394401</v>
      </c>
      <c r="D171" s="4"/>
      <c r="E171" s="4"/>
      <c r="F171" s="4"/>
      <c r="G171" s="4">
        <v>0</v>
      </c>
      <c r="H171" s="4"/>
      <c r="I171" s="4"/>
      <c r="J171" s="10">
        <f t="shared" si="4"/>
        <v>0</v>
      </c>
      <c r="K171" s="10">
        <f t="shared" si="5"/>
        <v>0</v>
      </c>
      <c r="R171" s="28"/>
      <c r="S171" s="28"/>
    </row>
    <row r="172" spans="1:19" s="2" customFormat="1" x14ac:dyDescent="0.25">
      <c r="A172" t="s">
        <v>215</v>
      </c>
      <c r="B172" s="186">
        <v>66.894140362358399</v>
      </c>
      <c r="C172" s="184">
        <v>99.054784767338418</v>
      </c>
      <c r="D172" s="4"/>
      <c r="E172" s="4"/>
      <c r="F172" s="4"/>
      <c r="G172" s="4"/>
      <c r="H172" s="4">
        <v>0</v>
      </c>
      <c r="I172" s="4"/>
      <c r="J172" s="10">
        <f t="shared" si="4"/>
        <v>0</v>
      </c>
      <c r="K172" s="10">
        <f t="shared" si="5"/>
        <v>0</v>
      </c>
      <c r="R172" s="28"/>
      <c r="S172" s="28"/>
    </row>
    <row r="173" spans="1:19" s="2" customFormat="1" x14ac:dyDescent="0.25">
      <c r="A173" t="s">
        <v>216</v>
      </c>
      <c r="B173" s="186">
        <v>83.617675452948006</v>
      </c>
      <c r="C173" s="184">
        <v>108.05976520073281</v>
      </c>
      <c r="D173" s="4"/>
      <c r="E173" s="4"/>
      <c r="F173" s="4"/>
      <c r="G173" s="4"/>
      <c r="H173" s="4"/>
      <c r="I173" s="4"/>
      <c r="J173" s="10">
        <f t="shared" si="4"/>
        <v>0</v>
      </c>
      <c r="K173" s="10">
        <f t="shared" si="5"/>
        <v>0</v>
      </c>
      <c r="R173" s="28"/>
      <c r="S173" s="28"/>
    </row>
    <row r="174" spans="1:19" s="2" customFormat="1" x14ac:dyDescent="0.25">
      <c r="A174" t="s">
        <v>217</v>
      </c>
      <c r="B174" s="186">
        <v>84.90410122914723</v>
      </c>
      <c r="C174" s="184">
        <v>115.77831985792803</v>
      </c>
      <c r="D174" s="4"/>
      <c r="E174" s="4"/>
      <c r="F174" s="4"/>
      <c r="G174" s="4"/>
      <c r="H174" s="4"/>
      <c r="I174" s="4"/>
      <c r="J174" s="10">
        <f t="shared" si="4"/>
        <v>0</v>
      </c>
      <c r="K174" s="10">
        <f t="shared" si="5"/>
        <v>0</v>
      </c>
      <c r="R174" s="28"/>
      <c r="S174" s="28"/>
    </row>
    <row r="175" spans="1:19" s="2" customFormat="1" x14ac:dyDescent="0.25">
      <c r="A175" t="s">
        <v>218</v>
      </c>
      <c r="B175" s="186">
        <v>96.481933214939986</v>
      </c>
      <c r="C175" s="184">
        <v>124.78330029132242</v>
      </c>
      <c r="D175" s="4"/>
      <c r="E175" s="4"/>
      <c r="F175" s="4"/>
      <c r="G175" s="4"/>
      <c r="H175" s="4"/>
      <c r="I175" s="4"/>
      <c r="J175" s="10">
        <f t="shared" si="4"/>
        <v>0</v>
      </c>
      <c r="K175" s="10">
        <f t="shared" si="5"/>
        <v>0</v>
      </c>
      <c r="R175" s="28"/>
      <c r="S175" s="28"/>
    </row>
    <row r="176" spans="1:19" s="2" customFormat="1" x14ac:dyDescent="0.25">
      <c r="A176" t="s">
        <v>219</v>
      </c>
      <c r="B176" s="186">
        <v>115.77831985792803</v>
      </c>
      <c r="C176" s="184">
        <v>146.65253848670883</v>
      </c>
      <c r="D176" s="4"/>
      <c r="E176" s="4"/>
      <c r="F176" s="4"/>
      <c r="G176" s="4"/>
      <c r="H176" s="4"/>
      <c r="I176" s="4"/>
      <c r="J176" s="10">
        <f t="shared" si="4"/>
        <v>0</v>
      </c>
      <c r="K176" s="10">
        <f t="shared" si="5"/>
        <v>0</v>
      </c>
      <c r="R176" s="28"/>
      <c r="S176" s="28"/>
    </row>
    <row r="177" spans="1:19" s="2" customFormat="1" x14ac:dyDescent="0.25">
      <c r="A177" t="s">
        <v>220</v>
      </c>
      <c r="B177" s="185">
        <v>128.64257761992002</v>
      </c>
      <c r="C177" s="185">
        <v>0</v>
      </c>
      <c r="D177" s="4"/>
      <c r="E177" s="4"/>
      <c r="F177" s="1"/>
      <c r="G177" s="1"/>
      <c r="H177" s="1"/>
      <c r="I177" s="1"/>
      <c r="J177" s="10">
        <f t="shared" si="4"/>
        <v>0</v>
      </c>
      <c r="K177" s="10">
        <f t="shared" si="5"/>
        <v>0</v>
      </c>
      <c r="R177" s="28"/>
      <c r="S177" s="28"/>
    </row>
    <row r="178" spans="1:19" s="2" customFormat="1" x14ac:dyDescent="0.25">
      <c r="A178" t="s">
        <v>221</v>
      </c>
      <c r="B178" s="185">
        <v>144.07968693431039</v>
      </c>
      <c r="C178" s="185">
        <v>0</v>
      </c>
      <c r="D178" s="4"/>
      <c r="E178" s="4"/>
      <c r="G178" s="1"/>
      <c r="H178" s="1"/>
      <c r="I178" s="1"/>
      <c r="J178" s="10">
        <f t="shared" si="4"/>
        <v>0</v>
      </c>
      <c r="K178" s="10">
        <f t="shared" si="5"/>
        <v>0</v>
      </c>
      <c r="R178" s="28"/>
      <c r="S178" s="28"/>
    </row>
    <row r="179" spans="1:19" s="2" customFormat="1" x14ac:dyDescent="0.25">
      <c r="A179" t="s">
        <v>222</v>
      </c>
      <c r="B179" s="185">
        <v>159.51679624870081</v>
      </c>
      <c r="C179" s="185">
        <v>0</v>
      </c>
      <c r="D179" s="4"/>
      <c r="E179" s="4"/>
      <c r="F179" s="1"/>
      <c r="G179" s="1"/>
      <c r="H179" s="1"/>
      <c r="I179" s="1"/>
      <c r="J179" s="10">
        <f t="shared" si="4"/>
        <v>0</v>
      </c>
      <c r="K179" s="10">
        <f t="shared" si="5"/>
        <v>0</v>
      </c>
      <c r="R179" s="28"/>
      <c r="S179" s="28"/>
    </row>
    <row r="180" spans="1:19" s="2" customFormat="1" x14ac:dyDescent="0.25">
      <c r="A180" t="s">
        <v>223</v>
      </c>
      <c r="B180" s="185">
        <v>172.38105401069279</v>
      </c>
      <c r="C180" s="185">
        <v>0</v>
      </c>
      <c r="D180" s="4"/>
      <c r="E180" s="4"/>
      <c r="F180" s="1"/>
      <c r="G180" s="1"/>
      <c r="H180" s="1"/>
      <c r="I180" s="1"/>
      <c r="J180" s="10">
        <f t="shared" si="4"/>
        <v>0</v>
      </c>
      <c r="K180" s="10">
        <f t="shared" si="5"/>
        <v>0</v>
      </c>
      <c r="R180" s="28"/>
      <c r="S180" s="28"/>
    </row>
    <row r="181" spans="1:19" s="2" customFormat="1" x14ac:dyDescent="0.25">
      <c r="A181" t="s">
        <v>224</v>
      </c>
      <c r="B181" s="185">
        <v>186.531737548884</v>
      </c>
      <c r="C181" s="185">
        <v>0</v>
      </c>
      <c r="D181" s="4"/>
      <c r="E181" s="4"/>
      <c r="F181" s="1"/>
      <c r="G181" s="1"/>
      <c r="H181" s="1"/>
      <c r="I181" s="1"/>
      <c r="J181" s="10">
        <f t="shared" si="4"/>
        <v>0</v>
      </c>
      <c r="K181" s="10">
        <f t="shared" si="5"/>
        <v>0</v>
      </c>
      <c r="R181" s="28"/>
      <c r="S181" s="28"/>
    </row>
    <row r="182" spans="1:19" s="2" customFormat="1" x14ac:dyDescent="0.25">
      <c r="A182"/>
      <c r="B182" s="10"/>
      <c r="C182" s="10"/>
      <c r="D182" s="12"/>
      <c r="E182" s="12"/>
      <c r="F182" s="12"/>
      <c r="G182" s="3"/>
      <c r="H182" s="3"/>
      <c r="J182" s="10"/>
      <c r="K182" s="10"/>
      <c r="R182" s="28"/>
      <c r="S182" s="28"/>
    </row>
    <row r="183" spans="1:19" s="2" customFormat="1" x14ac:dyDescent="0.25">
      <c r="A183"/>
      <c r="C183"/>
      <c r="D183" s="5" t="s">
        <v>226</v>
      </c>
      <c r="E183" s="5" t="s">
        <v>161</v>
      </c>
      <c r="F183" s="1"/>
      <c r="G183" s="262" t="s">
        <v>227</v>
      </c>
      <c r="H183" s="262"/>
      <c r="J183" s="10"/>
      <c r="K183" s="10"/>
      <c r="R183" s="28"/>
      <c r="S183" s="28"/>
    </row>
    <row r="184" spans="1:19" s="10" customFormat="1" x14ac:dyDescent="0.25">
      <c r="A184" s="204" t="s">
        <v>613</v>
      </c>
      <c r="C184" s="28"/>
      <c r="D184" s="207">
        <f>ROUND(SUM(J1:J181),2)</f>
        <v>0</v>
      </c>
      <c r="E184" s="207">
        <f>ROUND(SUM(K1:K181),2)</f>
        <v>0</v>
      </c>
      <c r="F184" s="22"/>
      <c r="G184" s="263">
        <f>ROUND((D184+E184),2)</f>
        <v>0</v>
      </c>
      <c r="H184" s="263"/>
      <c r="R184" s="28"/>
      <c r="S184" s="28"/>
    </row>
    <row r="185" spans="1:19" s="2" customFormat="1" x14ac:dyDescent="0.25">
      <c r="A185"/>
      <c r="C185"/>
      <c r="D185" s="7" t="s">
        <v>99</v>
      </c>
      <c r="E185" s="8" t="s">
        <v>100</v>
      </c>
      <c r="F185" s="8" t="s">
        <v>225</v>
      </c>
      <c r="G185" s="8" t="s">
        <v>162</v>
      </c>
      <c r="H185" s="8" t="s">
        <v>163</v>
      </c>
      <c r="I185" s="9" t="s">
        <v>164</v>
      </c>
      <c r="J185" s="10"/>
      <c r="K185" s="10"/>
    </row>
    <row r="186" spans="1:19" s="2" customFormat="1" x14ac:dyDescent="0.25">
      <c r="A186" s="17" t="s">
        <v>595</v>
      </c>
      <c r="C186"/>
      <c r="D186" s="164">
        <f t="shared" ref="D186:I186" si="6">SUM(D3:D181)</f>
        <v>0</v>
      </c>
      <c r="E186" s="164">
        <f t="shared" si="6"/>
        <v>0</v>
      </c>
      <c r="F186" s="164">
        <f t="shared" si="6"/>
        <v>0</v>
      </c>
      <c r="G186" s="164">
        <f t="shared" si="6"/>
        <v>0</v>
      </c>
      <c r="H186" s="164">
        <f t="shared" si="6"/>
        <v>0</v>
      </c>
      <c r="I186" s="195">
        <f t="shared" si="6"/>
        <v>0</v>
      </c>
      <c r="J186" s="10"/>
      <c r="K186" s="10"/>
    </row>
    <row r="187" spans="1:19" s="2" customFormat="1" x14ac:dyDescent="0.25">
      <c r="A187"/>
      <c r="C187"/>
      <c r="D187" s="1"/>
      <c r="E187" s="1"/>
      <c r="F187" s="1"/>
      <c r="G187" s="3"/>
      <c r="H187" s="3"/>
      <c r="J187" s="10"/>
      <c r="K187" s="10"/>
      <c r="R187" s="28"/>
      <c r="S187" s="28"/>
    </row>
    <row r="188" spans="1:19" s="2" customFormat="1" x14ac:dyDescent="0.25">
      <c r="A188" s="260" t="s">
        <v>264</v>
      </c>
      <c r="B188" s="260"/>
      <c r="C188" s="260"/>
      <c r="D188" s="11" t="s">
        <v>155</v>
      </c>
      <c r="E188" s="16" t="s">
        <v>241</v>
      </c>
      <c r="F188"/>
      <c r="G188" s="3"/>
      <c r="H188" s="3"/>
      <c r="J188" s="10"/>
      <c r="K188" s="10"/>
      <c r="R188" s="28"/>
      <c r="S188" s="28"/>
    </row>
    <row r="189" spans="1:19" s="2" customFormat="1" x14ac:dyDescent="0.25">
      <c r="A189" s="23" t="s">
        <v>151</v>
      </c>
      <c r="B189" s="10">
        <v>14.938362040957971</v>
      </c>
      <c r="C189" s="10"/>
      <c r="D189" s="4"/>
      <c r="E189" s="3">
        <f>IFERROR((ROUND((B189*D189),2)),"REVISAR")</f>
        <v>0</v>
      </c>
      <c r="F189" s="1"/>
      <c r="G189" s="3"/>
      <c r="H189" s="3"/>
      <c r="J189" s="10"/>
      <c r="K189" s="10"/>
      <c r="R189" s="28"/>
      <c r="S189" s="28"/>
    </row>
    <row r="190" spans="1:19" s="2" customFormat="1" x14ac:dyDescent="0.25">
      <c r="A190" s="24" t="s">
        <v>153</v>
      </c>
      <c r="B190" s="10">
        <v>23.181392487109591</v>
      </c>
      <c r="C190" s="10"/>
      <c r="D190" s="4"/>
      <c r="E190" s="3">
        <f t="shared" ref="E190:E208" si="7">IFERROR((ROUND((B190*D190),2)),"REVISAR")</f>
        <v>0</v>
      </c>
      <c r="F190" s="1"/>
      <c r="G190" s="3"/>
      <c r="H190" s="3"/>
      <c r="J190" s="10"/>
      <c r="K190" s="10"/>
      <c r="R190" s="28"/>
      <c r="S190" s="28"/>
    </row>
    <row r="191" spans="1:19" s="2" customFormat="1" x14ac:dyDescent="0.25">
      <c r="A191" s="24" t="s">
        <v>152</v>
      </c>
      <c r="B191" s="10">
        <v>19.090558518796133</v>
      </c>
      <c r="C191" s="10"/>
      <c r="D191" s="4"/>
      <c r="E191" s="3">
        <f t="shared" si="7"/>
        <v>0</v>
      </c>
      <c r="F191" s="1"/>
      <c r="G191" s="3"/>
      <c r="H191" s="3"/>
      <c r="J191" s="10"/>
      <c r="K191" s="10"/>
      <c r="R191" s="28"/>
      <c r="S191" s="28"/>
    </row>
    <row r="192" spans="1:19" s="2" customFormat="1" x14ac:dyDescent="0.25">
      <c r="A192" s="24" t="s">
        <v>154</v>
      </c>
      <c r="B192" s="10">
        <v>27.272226455423045</v>
      </c>
      <c r="C192" s="10"/>
      <c r="D192" s="4"/>
      <c r="E192" s="3">
        <f t="shared" si="7"/>
        <v>0</v>
      </c>
      <c r="F192" s="1"/>
      <c r="G192" s="3"/>
      <c r="H192" s="3"/>
      <c r="J192" s="10"/>
      <c r="K192" s="10"/>
      <c r="R192" s="28"/>
      <c r="S192" s="28"/>
    </row>
    <row r="193" spans="1:19" s="2" customFormat="1" x14ac:dyDescent="0.25">
      <c r="A193" s="24" t="s">
        <v>230</v>
      </c>
      <c r="B193" s="10">
        <v>44.999173651448011</v>
      </c>
      <c r="C193" s="10"/>
      <c r="D193" s="4"/>
      <c r="E193" s="3">
        <f t="shared" si="7"/>
        <v>0</v>
      </c>
      <c r="F193" s="1"/>
      <c r="G193" s="3"/>
      <c r="H193" s="3"/>
      <c r="J193" s="10"/>
      <c r="K193" s="10"/>
      <c r="R193" s="28"/>
      <c r="S193" s="28"/>
    </row>
    <row r="194" spans="1:19" s="2" customFormat="1" x14ac:dyDescent="0.25">
      <c r="A194" s="24" t="s">
        <v>231</v>
      </c>
      <c r="B194" s="10">
        <v>66.81695481578646</v>
      </c>
      <c r="C194" s="10"/>
      <c r="D194" s="4"/>
      <c r="E194" s="3">
        <f t="shared" si="7"/>
        <v>0</v>
      </c>
      <c r="F194" s="1"/>
      <c r="G194" s="3"/>
      <c r="H194" s="3"/>
      <c r="J194" s="10"/>
      <c r="K194" s="10"/>
      <c r="R194" s="28"/>
      <c r="S194" s="28"/>
    </row>
    <row r="195" spans="1:19" s="2" customFormat="1" x14ac:dyDescent="0.25">
      <c r="A195" t="s">
        <v>232</v>
      </c>
      <c r="B195" s="10">
        <v>98.180015239522959</v>
      </c>
      <c r="C195" s="10"/>
      <c r="D195" s="4"/>
      <c r="E195" s="3">
        <f t="shared" si="7"/>
        <v>0</v>
      </c>
      <c r="F195" s="1"/>
      <c r="G195" s="3"/>
      <c r="H195" s="3"/>
      <c r="J195" s="10"/>
      <c r="K195" s="10"/>
      <c r="R195" s="28"/>
      <c r="S195" s="28"/>
    </row>
    <row r="196" spans="1:19" s="2" customFormat="1" x14ac:dyDescent="0.25">
      <c r="A196" t="s">
        <v>233</v>
      </c>
      <c r="B196" s="10">
        <v>164.99697005530939</v>
      </c>
      <c r="C196" s="10"/>
      <c r="D196" s="4"/>
      <c r="E196" s="3">
        <f t="shared" si="7"/>
        <v>0</v>
      </c>
      <c r="F196" s="1"/>
      <c r="G196" s="3"/>
      <c r="H196" s="3"/>
      <c r="J196" s="10"/>
      <c r="K196" s="10"/>
      <c r="R196" s="28"/>
      <c r="S196" s="28"/>
    </row>
    <row r="197" spans="1:19" s="2" customFormat="1" x14ac:dyDescent="0.25">
      <c r="A197" t="s">
        <v>147</v>
      </c>
      <c r="B197" s="10">
        <v>36.81750571482111</v>
      </c>
      <c r="C197" s="10"/>
      <c r="D197" s="4"/>
      <c r="E197" s="3">
        <f t="shared" si="7"/>
        <v>0</v>
      </c>
      <c r="F197" s="1"/>
      <c r="G197" s="3"/>
      <c r="H197" s="3"/>
      <c r="J197" s="10"/>
      <c r="K197" s="10"/>
      <c r="R197" s="28"/>
      <c r="S197" s="28"/>
    </row>
    <row r="198" spans="1:19" s="2" customFormat="1" x14ac:dyDescent="0.25">
      <c r="A198" t="s">
        <v>148</v>
      </c>
      <c r="B198" s="10">
        <v>54.54445291084609</v>
      </c>
      <c r="C198" s="10"/>
      <c r="D198" s="4"/>
      <c r="E198" s="3">
        <f t="shared" si="7"/>
        <v>0</v>
      </c>
      <c r="F198" s="1"/>
      <c r="G198" s="3"/>
      <c r="H198" s="3"/>
      <c r="J198" s="10"/>
      <c r="K198" s="10"/>
      <c r="R198" s="28"/>
      <c r="S198" s="28"/>
    </row>
    <row r="199" spans="1:19" s="2" customFormat="1" x14ac:dyDescent="0.25">
      <c r="A199" t="s">
        <v>149</v>
      </c>
      <c r="B199" s="10">
        <v>42.271951005905713</v>
      </c>
      <c r="C199" s="10"/>
      <c r="D199" s="4"/>
      <c r="E199" s="3">
        <f t="shared" si="7"/>
        <v>0</v>
      </c>
      <c r="F199" s="1"/>
      <c r="G199" s="3"/>
      <c r="H199" s="3"/>
      <c r="J199" s="10"/>
      <c r="K199" s="10"/>
      <c r="R199" s="28"/>
      <c r="S199" s="28"/>
    </row>
    <row r="200" spans="1:19" s="2" customFormat="1" x14ac:dyDescent="0.25">
      <c r="A200" t="s">
        <v>150</v>
      </c>
      <c r="B200" s="10">
        <v>65.453343493015296</v>
      </c>
      <c r="C200" s="10"/>
      <c r="D200" s="4"/>
      <c r="E200" s="3">
        <f t="shared" si="7"/>
        <v>0</v>
      </c>
      <c r="F200" s="1"/>
      <c r="G200" s="3"/>
      <c r="H200" s="3"/>
      <c r="J200" s="10"/>
      <c r="K200" s="10"/>
      <c r="R200" s="28"/>
      <c r="S200" s="28"/>
    </row>
    <row r="201" spans="1:19" s="2" customFormat="1" x14ac:dyDescent="0.25">
      <c r="A201" t="s">
        <v>234</v>
      </c>
      <c r="B201" s="10">
        <v>65.453343493015296</v>
      </c>
      <c r="C201" s="10"/>
      <c r="D201" s="4"/>
      <c r="E201" s="3">
        <f t="shared" si="7"/>
        <v>0</v>
      </c>
      <c r="F201" s="1"/>
      <c r="G201" s="3"/>
      <c r="H201" s="3"/>
      <c r="J201" s="10"/>
      <c r="K201" s="10"/>
      <c r="R201" s="28"/>
      <c r="S201" s="28"/>
    </row>
    <row r="202" spans="1:19" s="2" customFormat="1" x14ac:dyDescent="0.25">
      <c r="A202" t="s">
        <v>235</v>
      </c>
      <c r="B202" s="10">
        <v>92.725569948438363</v>
      </c>
      <c r="C202" s="10"/>
      <c r="D202" s="4"/>
      <c r="E202" s="3">
        <f t="shared" si="7"/>
        <v>0</v>
      </c>
      <c r="F202" s="1"/>
      <c r="G202" s="3"/>
      <c r="H202" s="3"/>
      <c r="J202" s="10"/>
      <c r="K202" s="10"/>
      <c r="R202" s="28"/>
      <c r="S202" s="28"/>
    </row>
    <row r="203" spans="1:19" s="2" customFormat="1" x14ac:dyDescent="0.25">
      <c r="A203" t="s">
        <v>236</v>
      </c>
      <c r="B203" s="10">
        <v>38.181117037592266</v>
      </c>
      <c r="C203" s="10"/>
      <c r="D203" s="4"/>
      <c r="E203" s="3">
        <f t="shared" si="7"/>
        <v>0</v>
      </c>
      <c r="F203" s="1"/>
      <c r="G203" s="3"/>
      <c r="H203" s="3"/>
      <c r="J203" s="10"/>
      <c r="K203" s="10"/>
      <c r="R203" s="28"/>
      <c r="S203" s="28"/>
    </row>
    <row r="204" spans="1:19" s="2" customFormat="1" x14ac:dyDescent="0.25">
      <c r="A204" s="25" t="s">
        <v>237</v>
      </c>
      <c r="B204" s="10">
        <v>47.726396296990323</v>
      </c>
      <c r="C204" s="10"/>
      <c r="D204" s="4"/>
      <c r="E204" s="3">
        <f t="shared" si="7"/>
        <v>0</v>
      </c>
      <c r="F204" s="1"/>
      <c r="G204" s="3"/>
      <c r="H204" s="3"/>
      <c r="J204" s="10"/>
      <c r="K204" s="10"/>
      <c r="R204" s="28"/>
      <c r="S204" s="28"/>
    </row>
    <row r="205" spans="1:19" s="2" customFormat="1" x14ac:dyDescent="0.25">
      <c r="A205" t="s">
        <v>239</v>
      </c>
      <c r="B205" s="10">
        <v>1.6567240370116803</v>
      </c>
      <c r="C205" s="10"/>
      <c r="D205" s="4"/>
      <c r="E205" s="3">
        <f t="shared" si="7"/>
        <v>0</v>
      </c>
      <c r="F205" s="1"/>
      <c r="G205" s="3"/>
      <c r="H205" s="3"/>
      <c r="J205" s="10"/>
      <c r="K205" s="10"/>
      <c r="R205" s="28"/>
      <c r="S205" s="28"/>
    </row>
    <row r="206" spans="1:19" s="2" customFormat="1" x14ac:dyDescent="0.25">
      <c r="A206" t="s">
        <v>238</v>
      </c>
      <c r="B206" s="10">
        <v>1.6567240370116803</v>
      </c>
      <c r="C206" s="10"/>
      <c r="D206" s="4"/>
      <c r="E206" s="3">
        <f t="shared" si="7"/>
        <v>0</v>
      </c>
      <c r="F206" s="1"/>
      <c r="G206" s="3"/>
      <c r="H206" s="3"/>
      <c r="J206" s="10"/>
      <c r="K206" s="10"/>
      <c r="R206" s="28"/>
      <c r="S206" s="28"/>
    </row>
    <row r="207" spans="1:19" s="2" customFormat="1" x14ac:dyDescent="0.25">
      <c r="A207" t="s">
        <v>262</v>
      </c>
      <c r="B207" s="10">
        <v>218.05596953400001</v>
      </c>
      <c r="C207" s="10"/>
      <c r="D207" s="4"/>
      <c r="E207" s="3">
        <f t="shared" si="7"/>
        <v>0</v>
      </c>
      <c r="F207" s="1"/>
      <c r="G207" s="3"/>
      <c r="H207" s="3"/>
      <c r="J207" s="10"/>
      <c r="K207" s="10"/>
      <c r="R207" s="28"/>
      <c r="S207" s="28"/>
    </row>
    <row r="208" spans="1:19" s="2" customFormat="1" x14ac:dyDescent="0.25">
      <c r="A208" t="s">
        <v>263</v>
      </c>
      <c r="B208" s="10">
        <v>236.623800894</v>
      </c>
      <c r="C208" s="10"/>
      <c r="D208" s="4"/>
      <c r="E208" s="3">
        <f t="shared" si="7"/>
        <v>0</v>
      </c>
      <c r="F208" s="1"/>
      <c r="G208" s="3"/>
      <c r="H208" s="3"/>
      <c r="J208" s="10"/>
      <c r="K208" s="10"/>
      <c r="R208" s="28"/>
      <c r="S208" s="28"/>
    </row>
    <row r="209" spans="1:12" s="2" customFormat="1" x14ac:dyDescent="0.25">
      <c r="A209"/>
      <c r="B209" s="10"/>
      <c r="C209" s="10"/>
      <c r="D209" s="1"/>
      <c r="E209" s="22"/>
      <c r="F209" s="1"/>
      <c r="G209" s="1"/>
      <c r="H209" s="1"/>
      <c r="J209" s="10"/>
      <c r="K209" s="10"/>
    </row>
    <row r="210" spans="1:12" x14ac:dyDescent="0.25">
      <c r="A210" s="17" t="s">
        <v>156</v>
      </c>
      <c r="B210" s="10"/>
      <c r="C210" s="10"/>
      <c r="E210" s="15">
        <f>ROUND((SUM(E189:E208)),2)</f>
        <v>0</v>
      </c>
      <c r="G210" s="3"/>
      <c r="H210" s="3"/>
    </row>
    <row r="211" spans="1:12" x14ac:dyDescent="0.25">
      <c r="B211" s="10"/>
      <c r="C211" s="10"/>
      <c r="G211" s="3"/>
      <c r="H211" s="3"/>
    </row>
    <row r="213" spans="1:12" x14ac:dyDescent="0.25">
      <c r="A213" s="17" t="s">
        <v>101</v>
      </c>
      <c r="E213" s="4"/>
      <c r="G213" s="3"/>
      <c r="H213" s="3"/>
    </row>
    <row r="214" spans="1:12" x14ac:dyDescent="0.25">
      <c r="E214" s="12"/>
      <c r="G214" s="3"/>
      <c r="H214" s="3"/>
    </row>
    <row r="216" spans="1:12" s="28" customFormat="1" x14ac:dyDescent="0.25">
      <c r="A216" s="204" t="s">
        <v>157</v>
      </c>
      <c r="B216" s="10"/>
      <c r="C216" s="205"/>
      <c r="D216" s="22"/>
      <c r="E216" s="265">
        <f>IFERROR((ROUND((G184+E210)-((G184+E210)*E213/100),2)),"VER DTO")</f>
        <v>0</v>
      </c>
      <c r="F216" s="266"/>
      <c r="G216" s="206" t="s">
        <v>160</v>
      </c>
      <c r="H216" s="22"/>
      <c r="I216" s="10"/>
      <c r="J216" s="10"/>
      <c r="K216" s="10"/>
    </row>
    <row r="217" spans="1:12" s="28" customFormat="1" x14ac:dyDescent="0.25">
      <c r="A217" s="204" t="s">
        <v>158</v>
      </c>
      <c r="B217" s="10"/>
      <c r="C217" s="205"/>
      <c r="D217" s="22"/>
      <c r="E217" s="265">
        <f>IFERROR((ROUND(E216*1.21,2)),"REVISAR")</f>
        <v>0</v>
      </c>
      <c r="F217" s="266"/>
      <c r="G217" s="206" t="s">
        <v>159</v>
      </c>
      <c r="H217" s="22"/>
      <c r="I217" s="10"/>
      <c r="J217" s="10"/>
      <c r="K217" s="10"/>
    </row>
    <row r="219" spans="1:12" ht="21" x14ac:dyDescent="0.35">
      <c r="A219" s="267" t="s">
        <v>608</v>
      </c>
      <c r="B219" s="267"/>
      <c r="C219" s="267"/>
      <c r="D219" s="267"/>
      <c r="E219" s="267"/>
      <c r="F219" s="267"/>
      <c r="G219" s="267"/>
      <c r="H219" s="267"/>
      <c r="I219" s="267"/>
      <c r="J219" s="267"/>
      <c r="K219" s="210"/>
      <c r="L219" s="75"/>
    </row>
    <row r="220" spans="1:12" x14ac:dyDescent="0.25">
      <c r="A220" s="17" t="s">
        <v>594</v>
      </c>
      <c r="E220" s="4"/>
    </row>
    <row r="222" spans="1:12" s="28" customFormat="1" x14ac:dyDescent="0.25">
      <c r="A222" s="204" t="s">
        <v>592</v>
      </c>
      <c r="B222" s="10"/>
      <c r="D222" s="22"/>
      <c r="E222" s="264">
        <f>IFERROR(ROUND((E216*E220/100)+E216,2),"REVISAR")</f>
        <v>0</v>
      </c>
      <c r="F222" s="264"/>
      <c r="G222" s="206" t="s">
        <v>160</v>
      </c>
      <c r="H222" s="10"/>
      <c r="I222" s="10"/>
      <c r="J222" s="10"/>
      <c r="K222" s="10"/>
    </row>
    <row r="223" spans="1:12" s="28" customFormat="1" x14ac:dyDescent="0.25">
      <c r="A223" s="204" t="s">
        <v>593</v>
      </c>
      <c r="B223" s="10"/>
      <c r="D223" s="22"/>
      <c r="E223" s="264">
        <f>IFERROR((ROUND(E222*1.21,2)),"REVISAR")</f>
        <v>0</v>
      </c>
      <c r="F223" s="264"/>
      <c r="G223" s="206" t="s">
        <v>159</v>
      </c>
      <c r="H223" s="10"/>
      <c r="I223" s="10"/>
      <c r="J223" s="10"/>
      <c r="K223" s="10"/>
    </row>
    <row r="226" spans="1:15" ht="14.45" customHeight="1" x14ac:dyDescent="0.25">
      <c r="A226" s="252" t="s">
        <v>606</v>
      </c>
      <c r="B226" s="253"/>
      <c r="C226" s="253"/>
      <c r="D226" s="253"/>
      <c r="E226" s="253"/>
      <c r="F226" s="253"/>
      <c r="G226" s="253"/>
      <c r="H226" s="253"/>
      <c r="I226" s="253"/>
      <c r="J226" s="253"/>
      <c r="K226" s="253"/>
      <c r="L226" s="253"/>
      <c r="M226" s="167"/>
      <c r="N226" s="167"/>
      <c r="O226" s="167"/>
    </row>
    <row r="227" spans="1:15" ht="14.45" customHeight="1" x14ac:dyDescent="0.25">
      <c r="A227" s="252"/>
      <c r="B227" s="253"/>
      <c r="C227" s="253"/>
      <c r="D227" s="253"/>
      <c r="E227" s="253"/>
      <c r="F227" s="253"/>
      <c r="G227" s="253"/>
      <c r="H227" s="253"/>
      <c r="I227" s="253"/>
      <c r="J227" s="253"/>
      <c r="K227" s="253"/>
      <c r="L227" s="253"/>
      <c r="M227" s="167"/>
      <c r="N227" s="167"/>
      <c r="O227" s="167"/>
    </row>
    <row r="228" spans="1:15" ht="15" customHeight="1" thickBot="1" x14ac:dyDescent="0.3">
      <c r="A228" s="252"/>
      <c r="B228" s="253"/>
      <c r="C228" s="253"/>
      <c r="D228" s="253"/>
      <c r="E228" s="253"/>
      <c r="F228" s="253"/>
      <c r="G228" s="253"/>
      <c r="H228" s="253"/>
      <c r="I228" s="253"/>
      <c r="J228" s="253"/>
      <c r="K228" s="253"/>
      <c r="L228" s="253"/>
      <c r="M228" s="167"/>
      <c r="N228" s="167"/>
      <c r="O228" s="167"/>
    </row>
    <row r="229" spans="1:15" ht="15.75" thickBot="1" x14ac:dyDescent="0.3">
      <c r="A229" s="194" t="s">
        <v>611</v>
      </c>
      <c r="B229" s="142"/>
      <c r="C229" s="143"/>
      <c r="D229" s="144" t="s">
        <v>579</v>
      </c>
      <c r="E229" s="145"/>
      <c r="F229" s="145"/>
      <c r="G229" s="172"/>
      <c r="H229" s="153"/>
      <c r="I229" s="168" t="s">
        <v>580</v>
      </c>
      <c r="J229" s="211"/>
      <c r="K229" s="211"/>
      <c r="L229" s="166"/>
    </row>
    <row r="230" spans="1:15" ht="15.75" thickBot="1" x14ac:dyDescent="0.3">
      <c r="A230" s="146"/>
      <c r="D230" s="147" t="s">
        <v>581</v>
      </c>
      <c r="E230" s="148"/>
      <c r="F230" s="148"/>
      <c r="G230" s="173"/>
      <c r="H230" s="176"/>
      <c r="I230" s="169" t="s">
        <v>582</v>
      </c>
      <c r="J230" s="212"/>
      <c r="K230" s="212"/>
      <c r="L230" s="149"/>
    </row>
    <row r="231" spans="1:15" ht="21.75" thickBot="1" x14ac:dyDescent="0.4">
      <c r="A231" s="150" t="s">
        <v>583</v>
      </c>
      <c r="D231" s="151" t="s">
        <v>584</v>
      </c>
      <c r="E231" s="152"/>
      <c r="F231" s="152"/>
      <c r="G231" s="174" t="s">
        <v>585</v>
      </c>
      <c r="H231" s="177"/>
      <c r="I231" s="170" t="s">
        <v>584</v>
      </c>
      <c r="J231" s="213"/>
      <c r="K231" s="214" t="s">
        <v>585</v>
      </c>
      <c r="L231" s="149"/>
    </row>
    <row r="232" spans="1:15" ht="21.75" thickBot="1" x14ac:dyDescent="0.4">
      <c r="A232" s="150" t="s">
        <v>586</v>
      </c>
      <c r="D232" s="179"/>
      <c r="E232" s="254" t="s">
        <v>587</v>
      </c>
      <c r="F232" s="255"/>
      <c r="G232" s="180"/>
      <c r="H232" s="178"/>
      <c r="I232" s="181"/>
      <c r="J232" s="244" t="s">
        <v>587</v>
      </c>
      <c r="K232" s="243"/>
      <c r="L232" s="149"/>
    </row>
    <row r="233" spans="1:15" ht="21.75" thickBot="1" x14ac:dyDescent="0.4">
      <c r="A233" s="150" t="s">
        <v>588</v>
      </c>
      <c r="D233" s="153"/>
      <c r="E233" s="153"/>
      <c r="F233" s="153"/>
      <c r="G233" s="175"/>
      <c r="H233" s="153"/>
      <c r="I233" s="171"/>
      <c r="J233" s="216"/>
      <c r="K233" s="216"/>
      <c r="L233" s="149"/>
    </row>
    <row r="234" spans="1:15" s="196" customFormat="1" ht="19.5" thickBot="1" x14ac:dyDescent="0.3">
      <c r="A234" s="197"/>
      <c r="B234" s="141"/>
      <c r="C234" s="198"/>
      <c r="D234" s="256" t="s">
        <v>589</v>
      </c>
      <c r="E234" s="257"/>
      <c r="F234" s="258"/>
      <c r="G234" s="199"/>
      <c r="H234" s="178"/>
      <c r="I234" s="257" t="s">
        <v>590</v>
      </c>
      <c r="J234" s="257"/>
      <c r="K234" s="217" t="str">
        <f>IFERROR(((G234*(I232/D232))*(K232/G232)),"")</f>
        <v/>
      </c>
      <c r="L234" s="154"/>
    </row>
    <row r="235" spans="1:15" s="196" customFormat="1" x14ac:dyDescent="0.25">
      <c r="A235" s="259" t="s">
        <v>591</v>
      </c>
      <c r="B235" s="259"/>
      <c r="C235" s="259"/>
      <c r="D235" s="259"/>
      <c r="E235" s="259"/>
      <c r="F235" s="259"/>
      <c r="G235" s="259"/>
      <c r="H235" s="259"/>
      <c r="I235" s="259"/>
      <c r="J235" s="259"/>
      <c r="K235" s="259"/>
      <c r="L235" s="259"/>
      <c r="M235" s="2"/>
      <c r="O235" s="2"/>
    </row>
    <row r="236" spans="1:15" x14ac:dyDescent="0.25">
      <c r="I236" s="1"/>
      <c r="J236" s="22"/>
      <c r="K236" s="22"/>
      <c r="L236" s="75"/>
    </row>
    <row r="237" spans="1:15" ht="14.45" customHeight="1" x14ac:dyDescent="0.25">
      <c r="A237" s="252" t="s">
        <v>606</v>
      </c>
      <c r="B237" s="253"/>
      <c r="C237" s="253"/>
      <c r="D237" s="253"/>
      <c r="E237" s="253"/>
      <c r="F237" s="253"/>
      <c r="G237" s="253"/>
      <c r="H237" s="253"/>
      <c r="I237" s="253"/>
      <c r="J237" s="253"/>
      <c r="K237" s="253"/>
      <c r="L237" s="253"/>
      <c r="M237" s="167"/>
      <c r="N237" s="167"/>
      <c r="O237" s="167"/>
    </row>
    <row r="238" spans="1:15" ht="14.45" customHeight="1" x14ac:dyDescent="0.25">
      <c r="A238" s="252"/>
      <c r="B238" s="253"/>
      <c r="C238" s="253"/>
      <c r="D238" s="253"/>
      <c r="E238" s="253"/>
      <c r="F238" s="253"/>
      <c r="G238" s="253"/>
      <c r="H238" s="253"/>
      <c r="I238" s="253"/>
      <c r="J238" s="253"/>
      <c r="K238" s="253"/>
      <c r="L238" s="253"/>
      <c r="M238" s="167"/>
      <c r="N238" s="167"/>
      <c r="O238" s="167"/>
    </row>
    <row r="239" spans="1:15" ht="15" customHeight="1" thickBot="1" x14ac:dyDescent="0.3">
      <c r="A239" s="252"/>
      <c r="B239" s="253"/>
      <c r="C239" s="253"/>
      <c r="D239" s="253"/>
      <c r="E239" s="253"/>
      <c r="F239" s="253"/>
      <c r="G239" s="253"/>
      <c r="H239" s="253"/>
      <c r="I239" s="253"/>
      <c r="J239" s="253"/>
      <c r="K239" s="253"/>
      <c r="L239" s="253"/>
      <c r="M239" s="167"/>
      <c r="N239" s="167"/>
      <c r="O239" s="167"/>
    </row>
    <row r="240" spans="1:15" ht="15.75" thickBot="1" x14ac:dyDescent="0.3">
      <c r="A240" s="194" t="s">
        <v>611</v>
      </c>
      <c r="B240" s="142"/>
      <c r="C240" s="143"/>
      <c r="D240" s="144" t="s">
        <v>579</v>
      </c>
      <c r="E240" s="145"/>
      <c r="F240" s="145"/>
      <c r="G240" s="172"/>
      <c r="H240" s="153"/>
      <c r="I240" s="168" t="s">
        <v>580</v>
      </c>
      <c r="J240" s="211"/>
      <c r="K240" s="211"/>
      <c r="L240" s="166"/>
    </row>
    <row r="241" spans="1:15" ht="15.75" thickBot="1" x14ac:dyDescent="0.3">
      <c r="A241" s="146"/>
      <c r="D241" s="147" t="s">
        <v>581</v>
      </c>
      <c r="E241" s="148"/>
      <c r="F241" s="148"/>
      <c r="G241" s="173"/>
      <c r="H241" s="176"/>
      <c r="I241" s="169" t="s">
        <v>582</v>
      </c>
      <c r="J241" s="212"/>
      <c r="K241" s="212"/>
      <c r="L241" s="149"/>
    </row>
    <row r="242" spans="1:15" ht="21.75" thickBot="1" x14ac:dyDescent="0.4">
      <c r="A242" s="150" t="s">
        <v>583</v>
      </c>
      <c r="D242" s="151" t="s">
        <v>584</v>
      </c>
      <c r="E242" s="152"/>
      <c r="F242" s="152"/>
      <c r="G242" s="174" t="s">
        <v>585</v>
      </c>
      <c r="H242" s="177"/>
      <c r="I242" s="170" t="s">
        <v>584</v>
      </c>
      <c r="J242" s="213"/>
      <c r="K242" s="214" t="s">
        <v>585</v>
      </c>
      <c r="L242" s="149"/>
    </row>
    <row r="243" spans="1:15" ht="21.75" thickBot="1" x14ac:dyDescent="0.4">
      <c r="A243" s="150" t="s">
        <v>586</v>
      </c>
      <c r="D243" s="179"/>
      <c r="E243" s="254" t="s">
        <v>587</v>
      </c>
      <c r="F243" s="255"/>
      <c r="G243" s="180"/>
      <c r="H243" s="178"/>
      <c r="I243" s="181"/>
      <c r="J243" s="244" t="s">
        <v>587</v>
      </c>
      <c r="K243" s="243"/>
      <c r="L243" s="149"/>
    </row>
    <row r="244" spans="1:15" ht="21.75" thickBot="1" x14ac:dyDescent="0.4">
      <c r="A244" s="150" t="s">
        <v>588</v>
      </c>
      <c r="D244" s="153"/>
      <c r="E244" s="153"/>
      <c r="F244" s="153"/>
      <c r="G244" s="175"/>
      <c r="H244" s="153"/>
      <c r="I244" s="171"/>
      <c r="J244" s="216"/>
      <c r="K244" s="216"/>
      <c r="L244" s="149"/>
    </row>
    <row r="245" spans="1:15" s="196" customFormat="1" ht="19.5" thickBot="1" x14ac:dyDescent="0.3">
      <c r="A245" s="197"/>
      <c r="B245" s="141"/>
      <c r="C245" s="198"/>
      <c r="D245" s="256" t="s">
        <v>589</v>
      </c>
      <c r="E245" s="257"/>
      <c r="F245" s="258"/>
      <c r="G245" s="199"/>
      <c r="H245" s="178"/>
      <c r="I245" s="257" t="s">
        <v>590</v>
      </c>
      <c r="J245" s="257"/>
      <c r="K245" s="217" t="str">
        <f>IFERROR(((G245*(I243/D243))*(K243/G243)),"")</f>
        <v/>
      </c>
      <c r="L245" s="154"/>
    </row>
    <row r="246" spans="1:15" s="196" customFormat="1" x14ac:dyDescent="0.25">
      <c r="A246" s="259" t="s">
        <v>591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"/>
      <c r="O246" s="2"/>
    </row>
    <row r="248" spans="1:15" ht="14.45" customHeight="1" x14ac:dyDescent="0.25">
      <c r="A248" s="252" t="s">
        <v>606</v>
      </c>
      <c r="B248" s="253"/>
      <c r="C248" s="253"/>
      <c r="D248" s="253"/>
      <c r="E248" s="253"/>
      <c r="F248" s="253"/>
      <c r="G248" s="253"/>
      <c r="H248" s="253"/>
      <c r="I248" s="253"/>
      <c r="J248" s="253"/>
      <c r="K248" s="253"/>
      <c r="L248" s="253"/>
      <c r="M248" s="167"/>
      <c r="N248" s="167"/>
      <c r="O248" s="167"/>
    </row>
    <row r="249" spans="1:15" ht="14.45" customHeight="1" x14ac:dyDescent="0.25">
      <c r="A249" s="252"/>
      <c r="B249" s="253"/>
      <c r="C249" s="253"/>
      <c r="D249" s="253"/>
      <c r="E249" s="253"/>
      <c r="F249" s="253"/>
      <c r="G249" s="253"/>
      <c r="H249" s="253"/>
      <c r="I249" s="253"/>
      <c r="J249" s="253"/>
      <c r="K249" s="253"/>
      <c r="L249" s="253"/>
      <c r="M249" s="167"/>
      <c r="N249" s="167"/>
      <c r="O249" s="167"/>
    </row>
    <row r="250" spans="1:15" ht="15" customHeight="1" thickBot="1" x14ac:dyDescent="0.3">
      <c r="A250" s="252"/>
      <c r="B250" s="253"/>
      <c r="C250" s="253"/>
      <c r="D250" s="253"/>
      <c r="E250" s="253"/>
      <c r="F250" s="253"/>
      <c r="G250" s="253"/>
      <c r="H250" s="253"/>
      <c r="I250" s="253"/>
      <c r="J250" s="253"/>
      <c r="K250" s="253"/>
      <c r="L250" s="253"/>
      <c r="M250" s="167"/>
      <c r="N250" s="167"/>
      <c r="O250" s="167"/>
    </row>
    <row r="251" spans="1:15" ht="15.75" thickBot="1" x14ac:dyDescent="0.3">
      <c r="A251" s="194" t="s">
        <v>611</v>
      </c>
      <c r="B251" s="142"/>
      <c r="C251" s="143"/>
      <c r="D251" s="144" t="s">
        <v>579</v>
      </c>
      <c r="E251" s="145"/>
      <c r="F251" s="145"/>
      <c r="G251" s="172"/>
      <c r="H251" s="153"/>
      <c r="I251" s="168" t="s">
        <v>580</v>
      </c>
      <c r="J251" s="211"/>
      <c r="K251" s="211"/>
      <c r="L251" s="166"/>
    </row>
    <row r="252" spans="1:15" ht="15.75" thickBot="1" x14ac:dyDescent="0.3">
      <c r="A252" s="146"/>
      <c r="D252" s="147" t="s">
        <v>581</v>
      </c>
      <c r="E252" s="148"/>
      <c r="F252" s="148"/>
      <c r="G252" s="173"/>
      <c r="H252" s="176"/>
      <c r="I252" s="169" t="s">
        <v>582</v>
      </c>
      <c r="J252" s="212"/>
      <c r="K252" s="212"/>
      <c r="L252" s="149"/>
    </row>
    <row r="253" spans="1:15" ht="21.75" thickBot="1" x14ac:dyDescent="0.4">
      <c r="A253" s="150" t="s">
        <v>583</v>
      </c>
      <c r="D253" s="151" t="s">
        <v>584</v>
      </c>
      <c r="E253" s="152"/>
      <c r="F253" s="152"/>
      <c r="G253" s="174" t="s">
        <v>585</v>
      </c>
      <c r="H253" s="177"/>
      <c r="I253" s="170" t="s">
        <v>584</v>
      </c>
      <c r="J253" s="213"/>
      <c r="K253" s="214" t="s">
        <v>585</v>
      </c>
      <c r="L253" s="149"/>
    </row>
    <row r="254" spans="1:15" ht="21.75" thickBot="1" x14ac:dyDescent="0.4">
      <c r="A254" s="150" t="s">
        <v>586</v>
      </c>
      <c r="D254" s="179"/>
      <c r="E254" s="254" t="s">
        <v>587</v>
      </c>
      <c r="F254" s="255"/>
      <c r="G254" s="180"/>
      <c r="H254" s="178"/>
      <c r="I254" s="181"/>
      <c r="J254" s="244" t="s">
        <v>587</v>
      </c>
      <c r="K254" s="243"/>
      <c r="L254" s="149"/>
    </row>
    <row r="255" spans="1:15" ht="21.75" thickBot="1" x14ac:dyDescent="0.4">
      <c r="A255" s="150" t="s">
        <v>588</v>
      </c>
      <c r="D255" s="153"/>
      <c r="E255" s="153"/>
      <c r="F255" s="153"/>
      <c r="G255" s="175"/>
      <c r="H255" s="153"/>
      <c r="I255" s="171"/>
      <c r="J255" s="216"/>
      <c r="K255" s="216"/>
      <c r="L255" s="149"/>
    </row>
    <row r="256" spans="1:15" s="196" customFormat="1" ht="19.5" thickBot="1" x14ac:dyDescent="0.3">
      <c r="A256" s="197"/>
      <c r="B256" s="141"/>
      <c r="C256" s="198"/>
      <c r="D256" s="256" t="s">
        <v>589</v>
      </c>
      <c r="E256" s="257"/>
      <c r="F256" s="258"/>
      <c r="G256" s="199"/>
      <c r="H256" s="178"/>
      <c r="I256" s="257" t="s">
        <v>590</v>
      </c>
      <c r="J256" s="257"/>
      <c r="K256" s="217" t="str">
        <f>IFERROR(((G256*(I254/D254))*(K254/G254)),"")</f>
        <v/>
      </c>
      <c r="L256" s="154"/>
    </row>
    <row r="257" spans="1:15" s="196" customFormat="1" x14ac:dyDescent="0.25">
      <c r="A257" s="259" t="s">
        <v>591</v>
      </c>
      <c r="B257" s="259"/>
      <c r="C257" s="259"/>
      <c r="D257" s="259"/>
      <c r="E257" s="259"/>
      <c r="F257" s="259"/>
      <c r="G257" s="259"/>
      <c r="H257" s="259"/>
      <c r="I257" s="259"/>
      <c r="J257" s="259"/>
      <c r="K257" s="259"/>
      <c r="L257" s="259"/>
      <c r="M257" s="2"/>
      <c r="O257" s="2"/>
    </row>
  </sheetData>
  <sheetProtection algorithmName="SHA-512" hashValue="G7l3X4edZ22rzf6z/InJJfKIgfQNJ9czjRmWf8V9pgGpnDnneYXNyTaDBPRI6fC2DKmmiu9EuutehmFqWTvOfw==" saltValue="DQaItB7qoOKn6HVuzfB+1g==" spinCount="100000" sheet="1" objects="1" scenarios="1"/>
  <mergeCells count="24">
    <mergeCell ref="D234:F234"/>
    <mergeCell ref="I234:J234"/>
    <mergeCell ref="A235:L235"/>
    <mergeCell ref="A246:L246"/>
    <mergeCell ref="A257:L257"/>
    <mergeCell ref="E254:F254"/>
    <mergeCell ref="D256:F256"/>
    <mergeCell ref="I256:J256"/>
    <mergeCell ref="A237:L239"/>
    <mergeCell ref="E243:F243"/>
    <mergeCell ref="D245:F245"/>
    <mergeCell ref="I245:J245"/>
    <mergeCell ref="A248:L250"/>
    <mergeCell ref="A219:J219"/>
    <mergeCell ref="E222:F222"/>
    <mergeCell ref="E223:F223"/>
    <mergeCell ref="A226:L228"/>
    <mergeCell ref="E232:F232"/>
    <mergeCell ref="E217:F217"/>
    <mergeCell ref="A1:K1"/>
    <mergeCell ref="G183:H183"/>
    <mergeCell ref="G184:H184"/>
    <mergeCell ref="A188:C188"/>
    <mergeCell ref="E216:F21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9551B-40EE-4BC6-AB14-8D72350259D7}">
  <dimension ref="A1:P256"/>
  <sheetViews>
    <sheetView showZeros="0" zoomScaleNormal="100" workbookViewId="0">
      <selection activeCell="D3" sqref="D3"/>
    </sheetView>
  </sheetViews>
  <sheetFormatPr baseColWidth="10" defaultRowHeight="15" x14ac:dyDescent="0.25"/>
  <cols>
    <col min="1" max="1" width="37.140625" customWidth="1"/>
    <col min="2" max="2" width="10.85546875" style="2" hidden="1" customWidth="1"/>
    <col min="3" max="3" width="11.5703125" hidden="1" customWidth="1"/>
    <col min="4" max="5" width="10.7109375" style="1" customWidth="1"/>
    <col min="6" max="6" width="16.7109375" style="1" customWidth="1"/>
    <col min="7" max="7" width="12" style="1" bestFit="1" customWidth="1"/>
    <col min="8" max="8" width="11.42578125" style="1"/>
    <col min="9" max="9" width="15.85546875" style="2" bestFit="1" customWidth="1"/>
    <col min="10" max="10" width="19.85546875" style="10" customWidth="1"/>
    <col min="11" max="11" width="14.140625" style="10" customWidth="1"/>
  </cols>
  <sheetData>
    <row r="1" spans="1:16" ht="21" x14ac:dyDescent="0.25">
      <c r="A1" s="261" t="s">
        <v>266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</row>
    <row r="2" spans="1:16" s="2" customFormat="1" x14ac:dyDescent="0.25">
      <c r="D2" s="7" t="s">
        <v>99</v>
      </c>
      <c r="E2" s="8" t="s">
        <v>100</v>
      </c>
      <c r="F2" s="8" t="s">
        <v>225</v>
      </c>
      <c r="G2" s="8" t="s">
        <v>162</v>
      </c>
      <c r="H2" s="8" t="s">
        <v>163</v>
      </c>
      <c r="I2" s="9" t="s">
        <v>164</v>
      </c>
      <c r="J2" s="209" t="s">
        <v>226</v>
      </c>
      <c r="K2" s="209" t="s">
        <v>161</v>
      </c>
    </row>
    <row r="3" spans="1:16" x14ac:dyDescent="0.25">
      <c r="A3" t="s">
        <v>0</v>
      </c>
      <c r="B3" s="186">
        <v>9.0277868800000007</v>
      </c>
      <c r="C3" s="21">
        <v>21.440993840000001</v>
      </c>
      <c r="D3" s="4"/>
      <c r="E3" s="4"/>
      <c r="F3" s="4"/>
      <c r="G3" s="4"/>
      <c r="H3" s="4"/>
      <c r="I3" s="4"/>
      <c r="J3" s="10">
        <f>IFERROR((ROUND((B3*D3)+((B3*E3)*1.15),2)),"REVISAR")</f>
        <v>0</v>
      </c>
      <c r="K3" s="10">
        <f>IFERROR((ROUND((F3*C3)+(G3*C3*1.1)+(H3*C3*1.15)+(I3*C3*1.15*1.1),2)),"REVISAR")</f>
        <v>0</v>
      </c>
      <c r="M3" s="28"/>
    </row>
    <row r="4" spans="1:16" x14ac:dyDescent="0.25">
      <c r="A4" t="s">
        <v>1</v>
      </c>
      <c r="B4" s="186">
        <v>10.156260240000002</v>
      </c>
      <c r="C4" s="21">
        <v>22.569467200000005</v>
      </c>
      <c r="D4" s="4"/>
      <c r="E4" s="4"/>
      <c r="F4" s="4"/>
      <c r="G4" s="4"/>
      <c r="H4" s="4">
        <v>0</v>
      </c>
      <c r="I4" s="4"/>
      <c r="J4" s="10">
        <f t="shared" ref="J4:J67" si="0">IFERROR((ROUND((B4*D4)+((B4*E4)*1.15),2)),"REVISAR")</f>
        <v>0</v>
      </c>
      <c r="K4" s="10">
        <f t="shared" ref="K4:K67" si="1">IFERROR((ROUND((F4*C4)+(G4*C4*1.1)+(H4*C4*1.15)+(I4*C4*1.15*1.1),2)),"REVISAR")</f>
        <v>0</v>
      </c>
      <c r="M4" s="28"/>
    </row>
    <row r="5" spans="1:16" x14ac:dyDescent="0.25">
      <c r="A5" t="s">
        <v>2</v>
      </c>
      <c r="B5" s="186">
        <v>11.284733600000003</v>
      </c>
      <c r="C5" s="21">
        <v>23.697940560000003</v>
      </c>
      <c r="D5" s="4"/>
      <c r="E5" s="4"/>
      <c r="F5" s="4"/>
      <c r="G5" s="4"/>
      <c r="H5" s="4"/>
      <c r="I5" s="4"/>
      <c r="J5" s="10">
        <f t="shared" si="0"/>
        <v>0</v>
      </c>
      <c r="K5" s="10">
        <f t="shared" si="1"/>
        <v>0</v>
      </c>
      <c r="M5" s="28"/>
    </row>
    <row r="6" spans="1:16" x14ac:dyDescent="0.25">
      <c r="A6" t="s">
        <v>3</v>
      </c>
      <c r="B6" s="186">
        <v>11.284733600000003</v>
      </c>
      <c r="C6" s="21">
        <v>25.954887280000005</v>
      </c>
      <c r="D6" s="4"/>
      <c r="E6" s="4"/>
      <c r="F6" s="4"/>
      <c r="G6" s="4"/>
      <c r="H6" s="4"/>
      <c r="I6" s="4"/>
      <c r="J6" s="10">
        <f t="shared" si="0"/>
        <v>0</v>
      </c>
      <c r="K6" s="10">
        <f t="shared" si="1"/>
        <v>0</v>
      </c>
      <c r="M6" s="28"/>
    </row>
    <row r="7" spans="1:16" x14ac:dyDescent="0.25">
      <c r="A7" t="s">
        <v>4</v>
      </c>
      <c r="B7" s="186">
        <v>12.413206960000004</v>
      </c>
      <c r="C7" s="21">
        <v>27.083360639999999</v>
      </c>
      <c r="D7" s="4"/>
      <c r="E7" s="4"/>
      <c r="F7" s="4"/>
      <c r="G7" s="4"/>
      <c r="H7" s="4"/>
      <c r="I7" s="4"/>
      <c r="J7" s="10">
        <f t="shared" si="0"/>
        <v>0</v>
      </c>
      <c r="K7" s="10">
        <f t="shared" si="1"/>
        <v>0</v>
      </c>
      <c r="M7" s="28"/>
    </row>
    <row r="8" spans="1:16" x14ac:dyDescent="0.25">
      <c r="A8" t="s">
        <v>5</v>
      </c>
      <c r="B8" s="186">
        <v>13.541680319999999</v>
      </c>
      <c r="C8" s="21">
        <v>30.468780720000002</v>
      </c>
      <c r="D8" s="4"/>
      <c r="E8" s="4"/>
      <c r="F8" s="4"/>
      <c r="G8" s="4"/>
      <c r="H8" s="4"/>
      <c r="I8" s="4"/>
      <c r="J8" s="10">
        <f t="shared" si="0"/>
        <v>0</v>
      </c>
      <c r="K8" s="10">
        <f t="shared" si="1"/>
        <v>0</v>
      </c>
      <c r="M8" s="28"/>
    </row>
    <row r="9" spans="1:16" x14ac:dyDescent="0.25">
      <c r="A9" t="s">
        <v>102</v>
      </c>
      <c r="B9" s="186">
        <v>14.67015368</v>
      </c>
      <c r="C9" s="21">
        <v>34.982674160000002</v>
      </c>
      <c r="D9" s="4"/>
      <c r="E9" s="4"/>
      <c r="F9" s="4"/>
      <c r="G9" s="4"/>
      <c r="H9" s="4"/>
      <c r="I9" s="4"/>
      <c r="J9" s="10">
        <f t="shared" si="0"/>
        <v>0</v>
      </c>
      <c r="K9" s="10">
        <f t="shared" si="1"/>
        <v>0</v>
      </c>
      <c r="M9" s="28"/>
    </row>
    <row r="10" spans="1:16" x14ac:dyDescent="0.25">
      <c r="A10" t="s">
        <v>103</v>
      </c>
      <c r="B10" s="186">
        <v>16.9271004</v>
      </c>
      <c r="C10" s="21">
        <v>38.368094240000005</v>
      </c>
      <c r="D10" s="4"/>
      <c r="E10" s="4"/>
      <c r="F10" s="4"/>
      <c r="G10" s="4"/>
      <c r="H10" s="4"/>
      <c r="I10" s="4"/>
      <c r="J10" s="10">
        <f t="shared" si="0"/>
        <v>0</v>
      </c>
      <c r="K10" s="10">
        <f t="shared" si="1"/>
        <v>0</v>
      </c>
      <c r="M10" s="28"/>
    </row>
    <row r="11" spans="1:16" x14ac:dyDescent="0.25">
      <c r="A11" t="s">
        <v>6</v>
      </c>
      <c r="B11" s="186">
        <v>18.055573760000001</v>
      </c>
      <c r="C11" s="21">
        <v>42.881987680000002</v>
      </c>
      <c r="D11" s="4"/>
      <c r="E11" s="4"/>
      <c r="F11" s="4"/>
      <c r="G11" s="4"/>
      <c r="H11" s="4"/>
      <c r="I11" s="4"/>
      <c r="J11" s="10">
        <f t="shared" si="0"/>
        <v>0</v>
      </c>
      <c r="K11" s="10">
        <f t="shared" si="1"/>
        <v>0</v>
      </c>
      <c r="M11" s="28"/>
    </row>
    <row r="12" spans="1:16" x14ac:dyDescent="0.25">
      <c r="A12" t="s">
        <v>104</v>
      </c>
      <c r="B12" s="186">
        <v>19.184047120000002</v>
      </c>
      <c r="C12" s="21">
        <v>46.267407760000005</v>
      </c>
      <c r="D12" s="4"/>
      <c r="E12" s="4"/>
      <c r="F12" s="4"/>
      <c r="G12" s="4"/>
      <c r="H12" s="4"/>
      <c r="I12" s="4"/>
      <c r="J12" s="10">
        <f t="shared" si="0"/>
        <v>0</v>
      </c>
      <c r="K12" s="10">
        <f t="shared" si="1"/>
        <v>0</v>
      </c>
      <c r="M12" s="28"/>
    </row>
    <row r="13" spans="1:16" s="2" customFormat="1" x14ac:dyDescent="0.25">
      <c r="A13" t="s">
        <v>7</v>
      </c>
      <c r="B13" s="186">
        <v>21.440993840000001</v>
      </c>
      <c r="C13" s="21">
        <v>53.038247920000011</v>
      </c>
      <c r="D13" s="4"/>
      <c r="E13" s="4"/>
      <c r="F13" s="4"/>
      <c r="G13" s="4"/>
      <c r="H13" s="4"/>
      <c r="I13" s="4"/>
      <c r="J13" s="10">
        <f t="shared" si="0"/>
        <v>0</v>
      </c>
      <c r="K13" s="10">
        <f t="shared" si="1"/>
        <v>0</v>
      </c>
      <c r="M13" s="10"/>
    </row>
    <row r="14" spans="1:16" s="2" customFormat="1" ht="15.75" thickBot="1" x14ac:dyDescent="0.3">
      <c r="A14" t="s">
        <v>8</v>
      </c>
      <c r="B14" s="21">
        <v>0</v>
      </c>
      <c r="C14" s="159">
        <v>0</v>
      </c>
      <c r="D14" s="7" t="s">
        <v>99</v>
      </c>
      <c r="E14" s="8" t="s">
        <v>100</v>
      </c>
      <c r="F14" s="8" t="s">
        <v>225</v>
      </c>
      <c r="G14" s="8" t="s">
        <v>162</v>
      </c>
      <c r="H14" s="8" t="s">
        <v>163</v>
      </c>
      <c r="I14" s="9" t="s">
        <v>164</v>
      </c>
      <c r="J14" s="10"/>
      <c r="K14" s="10"/>
      <c r="L14" s="75" t="s">
        <v>555</v>
      </c>
    </row>
    <row r="15" spans="1:16" s="2" customFormat="1" x14ac:dyDescent="0.25">
      <c r="A15" t="s">
        <v>9</v>
      </c>
      <c r="B15" s="186">
        <v>10.156260240000002</v>
      </c>
      <c r="C15" s="21">
        <v>22.569467200000005</v>
      </c>
      <c r="D15" s="4"/>
      <c r="E15" s="4"/>
      <c r="F15" s="4"/>
      <c r="G15" s="4">
        <v>0</v>
      </c>
      <c r="H15" s="4"/>
      <c r="I15" s="4"/>
      <c r="J15" s="10">
        <f t="shared" si="0"/>
        <v>0</v>
      </c>
      <c r="K15" s="10">
        <f t="shared" si="1"/>
        <v>0</v>
      </c>
      <c r="L15" s="60"/>
      <c r="M15" s="61"/>
      <c r="N15" s="61" t="s">
        <v>307</v>
      </c>
      <c r="O15" s="61"/>
      <c r="P15" s="62"/>
    </row>
    <row r="16" spans="1:16" s="2" customFormat="1" x14ac:dyDescent="0.25">
      <c r="A16" t="s">
        <v>10</v>
      </c>
      <c r="B16" s="186">
        <v>11.284733600000003</v>
      </c>
      <c r="C16" s="21">
        <v>23.697940560000003</v>
      </c>
      <c r="D16" s="4"/>
      <c r="E16" s="4"/>
      <c r="F16" s="4"/>
      <c r="G16" s="4"/>
      <c r="H16" s="4">
        <v>0</v>
      </c>
      <c r="I16" s="4"/>
      <c r="J16" s="10">
        <f t="shared" si="0"/>
        <v>0</v>
      </c>
      <c r="K16" s="10">
        <f t="shared" si="1"/>
        <v>0</v>
      </c>
      <c r="L16" s="63"/>
      <c r="M16" s="68"/>
      <c r="N16" s="69" t="s">
        <v>308</v>
      </c>
      <c r="O16" s="68"/>
      <c r="P16" s="64"/>
    </row>
    <row r="17" spans="1:16" s="2" customFormat="1" x14ac:dyDescent="0.25">
      <c r="A17" t="s">
        <v>11</v>
      </c>
      <c r="B17" s="186">
        <v>12.413206960000004</v>
      </c>
      <c r="C17" s="21">
        <v>24.826413920000007</v>
      </c>
      <c r="D17" s="4"/>
      <c r="E17" s="4"/>
      <c r="F17" s="4"/>
      <c r="G17" s="4"/>
      <c r="H17" s="4"/>
      <c r="I17" s="4"/>
      <c r="J17" s="10">
        <f t="shared" si="0"/>
        <v>0</v>
      </c>
      <c r="K17" s="10">
        <f t="shared" si="1"/>
        <v>0</v>
      </c>
      <c r="L17" s="63"/>
      <c r="M17" s="68"/>
      <c r="N17" s="68" t="s">
        <v>309</v>
      </c>
      <c r="O17" s="68"/>
      <c r="P17" s="64"/>
    </row>
    <row r="18" spans="1:16" s="2" customFormat="1" x14ac:dyDescent="0.25">
      <c r="A18" t="s">
        <v>12</v>
      </c>
      <c r="B18" s="186">
        <v>12.413206960000004</v>
      </c>
      <c r="C18" s="21">
        <v>27.083360639999999</v>
      </c>
      <c r="D18" s="4"/>
      <c r="E18" s="4"/>
      <c r="F18" s="4"/>
      <c r="G18" s="4"/>
      <c r="H18" s="4"/>
      <c r="I18" s="4"/>
      <c r="J18" s="10">
        <f t="shared" si="0"/>
        <v>0</v>
      </c>
      <c r="K18" s="10">
        <f t="shared" si="1"/>
        <v>0</v>
      </c>
      <c r="L18" s="63"/>
      <c r="M18" s="68"/>
      <c r="N18" s="68" t="s">
        <v>312</v>
      </c>
      <c r="O18" s="68"/>
      <c r="P18" s="64"/>
    </row>
    <row r="19" spans="1:16" s="2" customFormat="1" x14ac:dyDescent="0.25">
      <c r="A19" t="s">
        <v>13</v>
      </c>
      <c r="B19" s="186">
        <v>13.541680319999999</v>
      </c>
      <c r="C19" s="21">
        <v>29.340307360000001</v>
      </c>
      <c r="D19" s="4"/>
      <c r="E19" s="4"/>
      <c r="F19" s="4"/>
      <c r="G19" s="4"/>
      <c r="H19" s="4"/>
      <c r="I19" s="4"/>
      <c r="J19" s="10">
        <f t="shared" si="0"/>
        <v>0</v>
      </c>
      <c r="K19" s="10">
        <f t="shared" si="1"/>
        <v>0</v>
      </c>
      <c r="L19" s="72"/>
      <c r="M19" s="73"/>
      <c r="N19" s="73"/>
      <c r="O19" s="73"/>
      <c r="P19" s="74"/>
    </row>
    <row r="20" spans="1:16" s="2" customFormat="1" x14ac:dyDescent="0.25">
      <c r="A20" t="s">
        <v>14</v>
      </c>
      <c r="B20" s="186">
        <v>14.67015368</v>
      </c>
      <c r="C20" s="21">
        <v>32.72572744</v>
      </c>
      <c r="D20" s="4"/>
      <c r="E20" s="4"/>
      <c r="F20" s="4"/>
      <c r="G20" s="4"/>
      <c r="H20" s="4"/>
      <c r="I20" s="4"/>
      <c r="J20" s="10">
        <f t="shared" si="0"/>
        <v>0</v>
      </c>
      <c r="K20" s="10">
        <f t="shared" si="1"/>
        <v>0</v>
      </c>
      <c r="L20" s="63"/>
      <c r="M20" s="68"/>
      <c r="N20" s="68" t="s">
        <v>362</v>
      </c>
      <c r="O20" s="68"/>
      <c r="P20" s="64"/>
    </row>
    <row r="21" spans="1:16" s="2" customFormat="1" x14ac:dyDescent="0.25">
      <c r="A21" t="s">
        <v>105</v>
      </c>
      <c r="B21" s="186">
        <v>15.798627040000001</v>
      </c>
      <c r="C21" s="21">
        <v>36.111147520000003</v>
      </c>
      <c r="D21" s="4"/>
      <c r="E21" s="4"/>
      <c r="F21" s="4"/>
      <c r="G21" s="4"/>
      <c r="H21" s="4"/>
      <c r="I21" s="4"/>
      <c r="J21" s="10">
        <f t="shared" si="0"/>
        <v>0</v>
      </c>
      <c r="K21" s="10">
        <f t="shared" si="1"/>
        <v>0</v>
      </c>
      <c r="L21" s="63"/>
      <c r="M21" s="68"/>
      <c r="N21" s="68" t="s">
        <v>310</v>
      </c>
      <c r="O21" s="68"/>
      <c r="P21" s="64"/>
    </row>
    <row r="22" spans="1:16" s="2" customFormat="1" x14ac:dyDescent="0.25">
      <c r="A22" t="s">
        <v>106</v>
      </c>
      <c r="B22" s="186">
        <v>16.9271004</v>
      </c>
      <c r="C22" s="21">
        <v>39.496567599999999</v>
      </c>
      <c r="D22" s="4"/>
      <c r="E22" s="4"/>
      <c r="F22" s="4"/>
      <c r="G22" s="4"/>
      <c r="H22" s="4"/>
      <c r="I22" s="4"/>
      <c r="J22" s="10">
        <f t="shared" si="0"/>
        <v>0</v>
      </c>
      <c r="K22" s="10">
        <f t="shared" si="1"/>
        <v>0</v>
      </c>
      <c r="L22" s="91" t="s">
        <v>359</v>
      </c>
      <c r="M22" s="93"/>
      <c r="N22" s="93"/>
      <c r="O22" s="93"/>
      <c r="P22" s="92"/>
    </row>
    <row r="23" spans="1:16" s="2" customFormat="1" x14ac:dyDescent="0.25">
      <c r="A23" t="s">
        <v>15</v>
      </c>
      <c r="B23" s="186">
        <v>23.697940560000003</v>
      </c>
      <c r="C23" s="21">
        <v>42.881987680000002</v>
      </c>
      <c r="D23" s="4"/>
      <c r="E23" s="4"/>
      <c r="F23" s="4"/>
      <c r="G23" s="4"/>
      <c r="H23" s="4"/>
      <c r="I23" s="4"/>
      <c r="J23" s="10">
        <f t="shared" si="0"/>
        <v>0</v>
      </c>
      <c r="K23" s="10">
        <f t="shared" si="1"/>
        <v>0</v>
      </c>
      <c r="L23" s="91" t="s">
        <v>360</v>
      </c>
      <c r="M23" s="93"/>
      <c r="N23" s="93"/>
      <c r="O23" s="93"/>
      <c r="P23" s="92"/>
    </row>
    <row r="24" spans="1:16" s="2" customFormat="1" x14ac:dyDescent="0.25">
      <c r="A24" t="s">
        <v>107</v>
      </c>
      <c r="B24" s="186">
        <v>22.569467200000005</v>
      </c>
      <c r="C24" s="21">
        <v>50.781301200000009</v>
      </c>
      <c r="D24" s="4"/>
      <c r="E24" s="4"/>
      <c r="F24" s="4"/>
      <c r="G24" s="4"/>
      <c r="H24" s="4"/>
      <c r="I24" s="4"/>
      <c r="J24" s="10">
        <f t="shared" si="0"/>
        <v>0</v>
      </c>
      <c r="K24" s="10">
        <f t="shared" si="1"/>
        <v>0</v>
      </c>
      <c r="L24" s="72"/>
      <c r="M24" s="73"/>
      <c r="N24" s="73"/>
      <c r="O24" s="73"/>
      <c r="P24" s="74"/>
    </row>
    <row r="25" spans="1:16" s="2" customFormat="1" ht="15.75" thickBot="1" x14ac:dyDescent="0.3">
      <c r="A25" t="s">
        <v>108</v>
      </c>
      <c r="B25" s="186">
        <v>22.569467200000005</v>
      </c>
      <c r="C25" s="21">
        <v>55.295194640000005</v>
      </c>
      <c r="D25" s="4"/>
      <c r="E25" s="4"/>
      <c r="F25" s="4"/>
      <c r="G25" s="4"/>
      <c r="H25" s="4"/>
      <c r="I25" s="4"/>
      <c r="J25" s="10">
        <f t="shared" si="0"/>
        <v>0</v>
      </c>
      <c r="K25" s="10">
        <f t="shared" si="1"/>
        <v>0</v>
      </c>
      <c r="L25" s="65"/>
      <c r="M25" s="66"/>
      <c r="N25" s="66" t="s">
        <v>311</v>
      </c>
      <c r="O25" s="66"/>
      <c r="P25" s="67"/>
    </row>
    <row r="26" spans="1:16" s="2" customFormat="1" x14ac:dyDescent="0.25">
      <c r="A26"/>
      <c r="B26" s="21">
        <v>0</v>
      </c>
      <c r="C26" s="159">
        <v>0</v>
      </c>
      <c r="D26" s="7" t="s">
        <v>99</v>
      </c>
      <c r="E26" s="8" t="s">
        <v>100</v>
      </c>
      <c r="F26" s="8" t="s">
        <v>225</v>
      </c>
      <c r="G26" s="8" t="s">
        <v>162</v>
      </c>
      <c r="H26" s="8" t="s">
        <v>163</v>
      </c>
      <c r="I26" s="9" t="s">
        <v>164</v>
      </c>
      <c r="J26" s="10"/>
      <c r="K26" s="10"/>
    </row>
    <row r="27" spans="1:16" s="2" customFormat="1" x14ac:dyDescent="0.25">
      <c r="A27" t="s">
        <v>24</v>
      </c>
      <c r="B27" s="186">
        <v>15.798627040000001</v>
      </c>
      <c r="C27" s="21">
        <v>28.211834000000003</v>
      </c>
      <c r="D27" s="4"/>
      <c r="E27" s="4"/>
      <c r="F27" s="4"/>
      <c r="G27" s="4">
        <v>0</v>
      </c>
      <c r="H27" s="4"/>
      <c r="I27" s="4"/>
      <c r="J27" s="10">
        <f t="shared" si="0"/>
        <v>0</v>
      </c>
      <c r="K27" s="10">
        <f t="shared" si="1"/>
        <v>0</v>
      </c>
    </row>
    <row r="28" spans="1:16" s="2" customFormat="1" x14ac:dyDescent="0.25">
      <c r="A28" t="s">
        <v>25</v>
      </c>
      <c r="B28" s="186">
        <v>16.9271004</v>
      </c>
      <c r="C28" s="21">
        <v>30.468780720000002</v>
      </c>
      <c r="D28" s="4"/>
      <c r="E28" s="4"/>
      <c r="F28" s="4"/>
      <c r="G28" s="4"/>
      <c r="H28" s="4">
        <v>0</v>
      </c>
      <c r="I28" s="4"/>
      <c r="J28" s="10">
        <f t="shared" si="0"/>
        <v>0</v>
      </c>
      <c r="K28" s="10">
        <f t="shared" si="1"/>
        <v>0</v>
      </c>
    </row>
    <row r="29" spans="1:16" s="2" customFormat="1" x14ac:dyDescent="0.25">
      <c r="A29" t="s">
        <v>26</v>
      </c>
      <c r="B29" s="186">
        <v>18.055573760000001</v>
      </c>
      <c r="C29" s="21">
        <v>31.597254080000003</v>
      </c>
      <c r="D29" s="4"/>
      <c r="E29" s="4"/>
      <c r="F29" s="4"/>
      <c r="G29" s="4"/>
      <c r="H29" s="4"/>
      <c r="I29" s="4"/>
      <c r="J29" s="10">
        <f t="shared" si="0"/>
        <v>0</v>
      </c>
      <c r="K29" s="10">
        <f t="shared" si="1"/>
        <v>0</v>
      </c>
    </row>
    <row r="30" spans="1:16" s="2" customFormat="1" x14ac:dyDescent="0.25">
      <c r="A30" t="s">
        <v>27</v>
      </c>
      <c r="B30" s="186">
        <v>20.312520480000003</v>
      </c>
      <c r="C30" s="21">
        <v>36.111147520000003</v>
      </c>
      <c r="D30" s="4"/>
      <c r="E30" s="4"/>
      <c r="F30" s="4"/>
      <c r="G30" s="4"/>
      <c r="H30" s="4"/>
      <c r="I30" s="4"/>
      <c r="J30" s="10">
        <f t="shared" si="0"/>
        <v>0</v>
      </c>
      <c r="K30" s="10">
        <f t="shared" si="1"/>
        <v>0</v>
      </c>
    </row>
    <row r="31" spans="1:16" s="2" customFormat="1" x14ac:dyDescent="0.25">
      <c r="A31" t="s">
        <v>28</v>
      </c>
      <c r="B31" s="186">
        <v>22.569467200000005</v>
      </c>
      <c r="C31" s="21">
        <v>38.368094240000005</v>
      </c>
      <c r="D31" s="4"/>
      <c r="E31" s="4"/>
      <c r="F31" s="4"/>
      <c r="G31" s="4"/>
      <c r="H31" s="4"/>
      <c r="I31" s="4"/>
      <c r="J31" s="10">
        <f t="shared" si="0"/>
        <v>0</v>
      </c>
      <c r="K31" s="10">
        <f t="shared" si="1"/>
        <v>0</v>
      </c>
    </row>
    <row r="32" spans="1:16" s="2" customFormat="1" x14ac:dyDescent="0.25">
      <c r="A32" t="s">
        <v>29</v>
      </c>
      <c r="B32" s="186">
        <v>23.697940560000003</v>
      </c>
      <c r="C32" s="21">
        <v>42.881987680000002</v>
      </c>
      <c r="D32" s="4"/>
      <c r="E32" s="4"/>
      <c r="F32" s="4"/>
      <c r="G32" s="4"/>
      <c r="H32" s="4"/>
      <c r="I32" s="4"/>
      <c r="J32" s="10">
        <f t="shared" si="0"/>
        <v>0</v>
      </c>
      <c r="K32" s="10">
        <f t="shared" si="1"/>
        <v>0</v>
      </c>
      <c r="L32" s="82" t="s">
        <v>556</v>
      </c>
      <c r="M32" s="82" t="s">
        <v>557</v>
      </c>
      <c r="N32" s="82" t="s">
        <v>558</v>
      </c>
      <c r="O32" s="82" t="s">
        <v>559</v>
      </c>
      <c r="P32" s="82" t="s">
        <v>560</v>
      </c>
    </row>
    <row r="33" spans="1:11" s="2" customFormat="1" x14ac:dyDescent="0.25">
      <c r="A33" t="s">
        <v>112</v>
      </c>
      <c r="B33" s="186">
        <v>25.954887280000005</v>
      </c>
      <c r="C33" s="21">
        <v>47.395881120000006</v>
      </c>
      <c r="D33" s="4"/>
      <c r="E33" s="4"/>
      <c r="F33" s="4"/>
      <c r="G33" s="4"/>
      <c r="H33" s="4"/>
      <c r="I33" s="4"/>
      <c r="J33" s="10">
        <f t="shared" si="0"/>
        <v>0</v>
      </c>
      <c r="K33" s="10">
        <f t="shared" si="1"/>
        <v>0</v>
      </c>
    </row>
    <row r="34" spans="1:11" s="2" customFormat="1" x14ac:dyDescent="0.25">
      <c r="A34" t="s">
        <v>113</v>
      </c>
      <c r="B34" s="186">
        <v>27.083360639999999</v>
      </c>
      <c r="C34" s="21">
        <v>50.781301200000009</v>
      </c>
      <c r="D34" s="4"/>
      <c r="E34" s="4"/>
      <c r="F34" s="4"/>
      <c r="G34" s="4"/>
      <c r="H34" s="4"/>
      <c r="I34" s="4"/>
      <c r="J34" s="10">
        <f t="shared" si="0"/>
        <v>0</v>
      </c>
      <c r="K34" s="10">
        <f t="shared" si="1"/>
        <v>0</v>
      </c>
    </row>
    <row r="35" spans="1:11" s="2" customFormat="1" x14ac:dyDescent="0.25">
      <c r="A35" t="s">
        <v>30</v>
      </c>
      <c r="B35" s="186">
        <v>28.211834000000003</v>
      </c>
      <c r="C35" s="21">
        <v>54.166721279999997</v>
      </c>
      <c r="D35" s="4"/>
      <c r="E35" s="4"/>
      <c r="F35" s="4"/>
      <c r="G35" s="4"/>
      <c r="H35" s="4"/>
      <c r="I35" s="4"/>
      <c r="J35" s="10">
        <f t="shared" si="0"/>
        <v>0</v>
      </c>
      <c r="K35" s="10">
        <f t="shared" si="1"/>
        <v>0</v>
      </c>
    </row>
    <row r="36" spans="1:11" s="2" customFormat="1" x14ac:dyDescent="0.25">
      <c r="A36" t="s">
        <v>114</v>
      </c>
      <c r="B36" s="186">
        <v>30.468780720000002</v>
      </c>
      <c r="C36" s="21">
        <v>57.55214136</v>
      </c>
      <c r="D36" s="4"/>
      <c r="E36" s="4"/>
      <c r="F36" s="4"/>
      <c r="G36" s="4"/>
      <c r="H36" s="4"/>
      <c r="I36" s="4"/>
      <c r="J36" s="10">
        <f t="shared" si="0"/>
        <v>0</v>
      </c>
      <c r="K36" s="10">
        <f t="shared" si="1"/>
        <v>0</v>
      </c>
    </row>
    <row r="37" spans="1:11" s="2" customFormat="1" x14ac:dyDescent="0.25">
      <c r="A37" t="s">
        <v>115</v>
      </c>
      <c r="B37" s="186">
        <v>33.854200800000001</v>
      </c>
      <c r="C37" s="21">
        <v>67.708401600000002</v>
      </c>
      <c r="D37" s="4"/>
      <c r="E37" s="4"/>
      <c r="F37" s="4"/>
      <c r="G37" s="4"/>
      <c r="H37" s="4"/>
      <c r="I37" s="4"/>
      <c r="J37" s="10">
        <f t="shared" si="0"/>
        <v>0</v>
      </c>
      <c r="K37" s="10">
        <f t="shared" si="1"/>
        <v>0</v>
      </c>
    </row>
    <row r="38" spans="1:11" s="2" customFormat="1" x14ac:dyDescent="0.25">
      <c r="A38"/>
      <c r="B38" s="21">
        <v>0</v>
      </c>
      <c r="C38" s="159">
        <v>0</v>
      </c>
      <c r="D38" s="7" t="s">
        <v>99</v>
      </c>
      <c r="E38" s="8" t="s">
        <v>100</v>
      </c>
      <c r="F38" s="8" t="s">
        <v>225</v>
      </c>
      <c r="G38" s="8" t="s">
        <v>162</v>
      </c>
      <c r="H38" s="8" t="s">
        <v>163</v>
      </c>
      <c r="I38" s="9" t="s">
        <v>164</v>
      </c>
      <c r="J38" s="10"/>
      <c r="K38" s="10"/>
    </row>
    <row r="39" spans="1:11" s="2" customFormat="1" x14ac:dyDescent="0.25">
      <c r="A39" t="s">
        <v>31</v>
      </c>
      <c r="B39" s="186">
        <v>16.9271004</v>
      </c>
      <c r="C39" s="184">
        <v>29.340307360000001</v>
      </c>
      <c r="D39" s="4"/>
      <c r="E39" s="4"/>
      <c r="F39" s="4"/>
      <c r="G39" s="4">
        <v>0</v>
      </c>
      <c r="H39" s="4"/>
      <c r="I39" s="4"/>
      <c r="J39" s="10">
        <f t="shared" si="0"/>
        <v>0</v>
      </c>
      <c r="K39" s="10">
        <f t="shared" si="1"/>
        <v>0</v>
      </c>
    </row>
    <row r="40" spans="1:11" s="2" customFormat="1" x14ac:dyDescent="0.25">
      <c r="A40" t="s">
        <v>32</v>
      </c>
      <c r="B40" s="186">
        <v>18.055573760000001</v>
      </c>
      <c r="C40" s="184">
        <v>32.72572744</v>
      </c>
      <c r="D40" s="4"/>
      <c r="E40" s="4"/>
      <c r="F40" s="4"/>
      <c r="G40" s="4"/>
      <c r="H40" s="4">
        <v>0</v>
      </c>
      <c r="I40" s="4"/>
      <c r="J40" s="10">
        <f t="shared" si="0"/>
        <v>0</v>
      </c>
      <c r="K40" s="10">
        <f t="shared" si="1"/>
        <v>0</v>
      </c>
    </row>
    <row r="41" spans="1:11" s="2" customFormat="1" x14ac:dyDescent="0.25">
      <c r="A41" t="s">
        <v>33</v>
      </c>
      <c r="B41" s="186">
        <v>19.184047120000002</v>
      </c>
      <c r="C41" s="184">
        <v>33.854200800000001</v>
      </c>
      <c r="D41" s="4"/>
      <c r="E41" s="4"/>
      <c r="F41" s="4"/>
      <c r="G41" s="4"/>
      <c r="H41" s="4"/>
      <c r="I41" s="4"/>
      <c r="J41" s="10">
        <f t="shared" si="0"/>
        <v>0</v>
      </c>
      <c r="K41" s="10">
        <f t="shared" si="1"/>
        <v>0</v>
      </c>
    </row>
    <row r="42" spans="1:11" s="2" customFormat="1" x14ac:dyDescent="0.25">
      <c r="A42" t="s">
        <v>34</v>
      </c>
      <c r="B42" s="186">
        <v>21.440993840000001</v>
      </c>
      <c r="C42" s="184">
        <v>37.239620880000004</v>
      </c>
      <c r="D42" s="4"/>
      <c r="E42" s="4"/>
      <c r="F42" s="4"/>
      <c r="G42" s="4"/>
      <c r="H42" s="4"/>
      <c r="I42" s="4"/>
      <c r="J42" s="10">
        <f t="shared" si="0"/>
        <v>0</v>
      </c>
      <c r="K42" s="10">
        <f t="shared" si="1"/>
        <v>0</v>
      </c>
    </row>
    <row r="43" spans="1:11" s="2" customFormat="1" x14ac:dyDescent="0.25">
      <c r="A43" t="s">
        <v>35</v>
      </c>
      <c r="B43" s="186">
        <v>23.697940560000003</v>
      </c>
      <c r="C43" s="184">
        <v>41.753514320000008</v>
      </c>
      <c r="D43" s="4"/>
      <c r="E43" s="4"/>
      <c r="F43" s="4"/>
      <c r="G43" s="4"/>
      <c r="H43" s="4"/>
      <c r="I43" s="4"/>
      <c r="J43" s="10">
        <f t="shared" si="0"/>
        <v>0</v>
      </c>
      <c r="K43" s="10">
        <f t="shared" si="1"/>
        <v>0</v>
      </c>
    </row>
    <row r="44" spans="1:11" s="2" customFormat="1" x14ac:dyDescent="0.25">
      <c r="A44" t="s">
        <v>36</v>
      </c>
      <c r="B44" s="186">
        <v>25.954887280000005</v>
      </c>
      <c r="C44" s="184">
        <v>44.010461040000003</v>
      </c>
      <c r="D44" s="4"/>
      <c r="E44" s="4"/>
      <c r="F44" s="4"/>
      <c r="G44" s="4"/>
      <c r="H44" s="4"/>
      <c r="I44" s="4"/>
      <c r="J44" s="10">
        <f t="shared" si="0"/>
        <v>0</v>
      </c>
      <c r="K44" s="10">
        <f t="shared" si="1"/>
        <v>0</v>
      </c>
    </row>
    <row r="45" spans="1:11" s="2" customFormat="1" x14ac:dyDescent="0.25">
      <c r="A45" t="s">
        <v>116</v>
      </c>
      <c r="B45" s="186">
        <v>27.083360639999999</v>
      </c>
      <c r="C45" s="184">
        <v>48.524354480000007</v>
      </c>
      <c r="D45" s="4"/>
      <c r="E45" s="4"/>
      <c r="F45" s="4"/>
      <c r="G45" s="4"/>
      <c r="H45" s="4"/>
      <c r="I45" s="4"/>
      <c r="J45" s="10">
        <f t="shared" si="0"/>
        <v>0</v>
      </c>
      <c r="K45" s="10">
        <f t="shared" si="1"/>
        <v>0</v>
      </c>
    </row>
    <row r="46" spans="1:11" s="2" customFormat="1" x14ac:dyDescent="0.25">
      <c r="A46" t="s">
        <v>117</v>
      </c>
      <c r="B46" s="186">
        <v>28.211834000000003</v>
      </c>
      <c r="C46" s="184">
        <v>51.90977456000001</v>
      </c>
      <c r="D46" s="4"/>
      <c r="E46" s="4"/>
      <c r="F46" s="4"/>
      <c r="G46" s="4"/>
      <c r="H46" s="4"/>
      <c r="I46" s="4"/>
      <c r="J46" s="10">
        <f t="shared" si="0"/>
        <v>0</v>
      </c>
      <c r="K46" s="10">
        <f t="shared" si="1"/>
        <v>0</v>
      </c>
    </row>
    <row r="47" spans="1:11" s="2" customFormat="1" x14ac:dyDescent="0.25">
      <c r="A47" t="s">
        <v>37</v>
      </c>
      <c r="B47" s="186">
        <v>31.597254080000003</v>
      </c>
      <c r="C47" s="184">
        <v>57.55214136</v>
      </c>
      <c r="D47" s="4"/>
      <c r="E47" s="4"/>
      <c r="F47" s="4"/>
      <c r="G47" s="4"/>
      <c r="H47" s="4"/>
      <c r="I47" s="4"/>
      <c r="J47" s="10">
        <f t="shared" si="0"/>
        <v>0</v>
      </c>
      <c r="K47" s="10">
        <f t="shared" si="1"/>
        <v>0</v>
      </c>
    </row>
    <row r="48" spans="1:11" s="2" customFormat="1" x14ac:dyDescent="0.25">
      <c r="A48" t="s">
        <v>118</v>
      </c>
      <c r="B48" s="186">
        <v>33.854200800000001</v>
      </c>
      <c r="C48" s="184">
        <v>62.066034800000004</v>
      </c>
      <c r="D48" s="4"/>
      <c r="E48" s="4"/>
      <c r="F48" s="4"/>
      <c r="G48" s="4"/>
      <c r="H48" s="4"/>
      <c r="I48" s="4"/>
      <c r="J48" s="10">
        <f t="shared" si="0"/>
        <v>0</v>
      </c>
      <c r="K48" s="10">
        <f t="shared" si="1"/>
        <v>0</v>
      </c>
    </row>
    <row r="49" spans="1:11" s="2" customFormat="1" x14ac:dyDescent="0.25">
      <c r="A49" t="s">
        <v>119</v>
      </c>
      <c r="B49" s="186">
        <v>36.111147520000003</v>
      </c>
      <c r="C49" s="184">
        <v>69.965348320000004</v>
      </c>
      <c r="D49" s="4"/>
      <c r="E49" s="4"/>
      <c r="F49" s="4"/>
      <c r="G49" s="4"/>
      <c r="H49" s="4"/>
      <c r="I49" s="4"/>
      <c r="J49" s="10">
        <f t="shared" si="0"/>
        <v>0</v>
      </c>
      <c r="K49" s="10">
        <f t="shared" si="1"/>
        <v>0</v>
      </c>
    </row>
    <row r="50" spans="1:11" s="2" customFormat="1" x14ac:dyDescent="0.25">
      <c r="A50"/>
      <c r="B50" s="21">
        <v>0</v>
      </c>
      <c r="C50" s="159">
        <v>0</v>
      </c>
      <c r="D50" s="7" t="s">
        <v>99</v>
      </c>
      <c r="E50" s="8" t="s">
        <v>100</v>
      </c>
      <c r="F50" s="8" t="s">
        <v>225</v>
      </c>
      <c r="G50" s="8" t="s">
        <v>162</v>
      </c>
      <c r="H50" s="8" t="s">
        <v>163</v>
      </c>
      <c r="I50" s="9" t="s">
        <v>164</v>
      </c>
      <c r="J50" s="10"/>
      <c r="K50" s="10"/>
    </row>
    <row r="51" spans="1:11" s="2" customFormat="1" x14ac:dyDescent="0.25">
      <c r="A51" t="s">
        <v>38</v>
      </c>
      <c r="B51" s="186">
        <v>18.055573760000001</v>
      </c>
      <c r="C51" s="184">
        <v>30.468780720000002</v>
      </c>
      <c r="D51" s="4"/>
      <c r="E51" s="4"/>
      <c r="F51" s="4"/>
      <c r="G51" s="4">
        <v>0</v>
      </c>
      <c r="H51" s="4"/>
      <c r="I51" s="4"/>
      <c r="J51" s="10">
        <f t="shared" si="0"/>
        <v>0</v>
      </c>
      <c r="K51" s="10">
        <f t="shared" si="1"/>
        <v>0</v>
      </c>
    </row>
    <row r="52" spans="1:11" s="2" customFormat="1" x14ac:dyDescent="0.25">
      <c r="A52" t="s">
        <v>39</v>
      </c>
      <c r="B52" s="186">
        <v>19.184047120000002</v>
      </c>
      <c r="C52" s="184">
        <v>32.72572744</v>
      </c>
      <c r="D52" s="4"/>
      <c r="E52" s="4"/>
      <c r="F52" s="4"/>
      <c r="G52" s="4"/>
      <c r="H52" s="4">
        <v>0</v>
      </c>
      <c r="I52" s="4"/>
      <c r="J52" s="10">
        <f t="shared" si="0"/>
        <v>0</v>
      </c>
      <c r="K52" s="10">
        <f t="shared" si="1"/>
        <v>0</v>
      </c>
    </row>
    <row r="53" spans="1:11" s="2" customFormat="1" x14ac:dyDescent="0.25">
      <c r="A53" t="s">
        <v>40</v>
      </c>
      <c r="B53" s="186">
        <v>21.440993840000001</v>
      </c>
      <c r="C53" s="184">
        <v>34.982674160000002</v>
      </c>
      <c r="D53" s="4"/>
      <c r="E53" s="4"/>
      <c r="F53" s="4"/>
      <c r="G53" s="4"/>
      <c r="H53" s="4"/>
      <c r="I53" s="4"/>
      <c r="J53" s="10">
        <f t="shared" si="0"/>
        <v>0</v>
      </c>
      <c r="K53" s="10">
        <f t="shared" si="1"/>
        <v>0</v>
      </c>
    </row>
    <row r="54" spans="1:11" s="2" customFormat="1" x14ac:dyDescent="0.25">
      <c r="A54" t="s">
        <v>41</v>
      </c>
      <c r="B54" s="186">
        <v>22.569467200000005</v>
      </c>
      <c r="C54" s="184">
        <v>38.368094240000005</v>
      </c>
      <c r="D54" s="4"/>
      <c r="E54" s="4"/>
      <c r="F54" s="4"/>
      <c r="G54" s="4"/>
      <c r="H54" s="4"/>
      <c r="I54" s="4"/>
      <c r="J54" s="10">
        <f t="shared" si="0"/>
        <v>0</v>
      </c>
      <c r="K54" s="10">
        <f t="shared" si="1"/>
        <v>0</v>
      </c>
    </row>
    <row r="55" spans="1:11" s="2" customFormat="1" x14ac:dyDescent="0.25">
      <c r="A55" t="s">
        <v>42</v>
      </c>
      <c r="B55" s="186">
        <v>27.083360639999999</v>
      </c>
      <c r="C55" s="184">
        <v>42.881987680000002</v>
      </c>
      <c r="D55" s="4"/>
      <c r="E55" s="4"/>
      <c r="F55" s="4"/>
      <c r="G55" s="4"/>
      <c r="H55" s="4"/>
      <c r="I55" s="4"/>
      <c r="J55" s="10">
        <f t="shared" si="0"/>
        <v>0</v>
      </c>
      <c r="K55" s="10">
        <f t="shared" si="1"/>
        <v>0</v>
      </c>
    </row>
    <row r="56" spans="1:11" s="2" customFormat="1" x14ac:dyDescent="0.25">
      <c r="A56" t="s">
        <v>43</v>
      </c>
      <c r="B56" s="186">
        <v>28.211834000000003</v>
      </c>
      <c r="C56" s="184">
        <v>47.395881120000006</v>
      </c>
      <c r="D56" s="4"/>
      <c r="E56" s="4"/>
      <c r="F56" s="4"/>
      <c r="G56" s="4"/>
      <c r="H56" s="4"/>
      <c r="I56" s="4"/>
      <c r="J56" s="10">
        <f t="shared" si="0"/>
        <v>0</v>
      </c>
      <c r="K56" s="10">
        <f t="shared" si="1"/>
        <v>0</v>
      </c>
    </row>
    <row r="57" spans="1:11" s="2" customFormat="1" x14ac:dyDescent="0.25">
      <c r="A57" t="s">
        <v>120</v>
      </c>
      <c r="B57" s="186">
        <v>30.468780720000002</v>
      </c>
      <c r="C57" s="184">
        <v>51.90977456000001</v>
      </c>
      <c r="D57" s="4"/>
      <c r="E57" s="4"/>
      <c r="F57" s="4"/>
      <c r="G57" s="4"/>
      <c r="H57" s="4"/>
      <c r="I57" s="4"/>
      <c r="J57" s="10">
        <f t="shared" si="0"/>
        <v>0</v>
      </c>
      <c r="K57" s="10">
        <f t="shared" si="1"/>
        <v>0</v>
      </c>
    </row>
    <row r="58" spans="1:11" s="2" customFormat="1" x14ac:dyDescent="0.25">
      <c r="A58" t="s">
        <v>121</v>
      </c>
      <c r="B58" s="186">
        <v>32.72572744</v>
      </c>
      <c r="C58" s="184">
        <v>56.423668000000006</v>
      </c>
      <c r="D58" s="4"/>
      <c r="E58" s="4"/>
      <c r="F58" s="4"/>
      <c r="G58" s="4"/>
      <c r="H58" s="4"/>
      <c r="I58" s="4"/>
      <c r="J58" s="10">
        <f t="shared" si="0"/>
        <v>0</v>
      </c>
      <c r="K58" s="10">
        <f t="shared" si="1"/>
        <v>0</v>
      </c>
    </row>
    <row r="59" spans="1:11" s="2" customFormat="1" x14ac:dyDescent="0.25">
      <c r="A59" t="s">
        <v>44</v>
      </c>
      <c r="B59" s="186">
        <v>34.982674160000002</v>
      </c>
      <c r="C59" s="184">
        <v>60.937561440000003</v>
      </c>
      <c r="D59" s="4"/>
      <c r="E59" s="4"/>
      <c r="F59" s="4"/>
      <c r="G59" s="4"/>
      <c r="H59" s="4"/>
      <c r="I59" s="4"/>
      <c r="J59" s="10">
        <f t="shared" si="0"/>
        <v>0</v>
      </c>
      <c r="K59" s="10">
        <f t="shared" si="1"/>
        <v>0</v>
      </c>
    </row>
    <row r="60" spans="1:11" s="2" customFormat="1" x14ac:dyDescent="0.25">
      <c r="A60" t="s">
        <v>122</v>
      </c>
      <c r="B60" s="186">
        <v>40.625040960000007</v>
      </c>
      <c r="C60" s="184">
        <v>68.836874960000017</v>
      </c>
      <c r="D60" s="4"/>
      <c r="E60" s="4"/>
      <c r="F60" s="4"/>
      <c r="G60" s="4"/>
      <c r="H60" s="4"/>
      <c r="I60" s="4"/>
      <c r="J60" s="10">
        <f t="shared" si="0"/>
        <v>0</v>
      </c>
      <c r="K60" s="10">
        <f t="shared" si="1"/>
        <v>0</v>
      </c>
    </row>
    <row r="61" spans="1:11" s="2" customFormat="1" x14ac:dyDescent="0.25">
      <c r="A61" t="s">
        <v>123</v>
      </c>
      <c r="B61" s="186">
        <v>50.781301200000009</v>
      </c>
      <c r="C61" s="184">
        <v>85.763975360000003</v>
      </c>
      <c r="D61" s="4"/>
      <c r="E61" s="4"/>
      <c r="F61" s="4"/>
      <c r="G61" s="4"/>
      <c r="H61" s="4"/>
      <c r="I61" s="4"/>
      <c r="J61" s="10">
        <f t="shared" si="0"/>
        <v>0</v>
      </c>
      <c r="K61" s="10">
        <f t="shared" si="1"/>
        <v>0</v>
      </c>
    </row>
    <row r="62" spans="1:11" s="2" customFormat="1" x14ac:dyDescent="0.25">
      <c r="A62"/>
      <c r="B62" s="21">
        <v>0</v>
      </c>
      <c r="C62" s="159">
        <v>0</v>
      </c>
      <c r="D62" s="7" t="s">
        <v>99</v>
      </c>
      <c r="E62" s="8" t="s">
        <v>100</v>
      </c>
      <c r="F62" s="8" t="s">
        <v>225</v>
      </c>
      <c r="G62" s="8" t="s">
        <v>162</v>
      </c>
      <c r="H62" s="8" t="s">
        <v>163</v>
      </c>
      <c r="I62" s="9" t="s">
        <v>164</v>
      </c>
      <c r="J62" s="10"/>
      <c r="K62" s="10"/>
    </row>
    <row r="63" spans="1:11" s="2" customFormat="1" x14ac:dyDescent="0.25">
      <c r="A63" t="s">
        <v>165</v>
      </c>
      <c r="B63" s="186">
        <v>19.184047120000002</v>
      </c>
      <c r="C63" s="184">
        <v>31.597254080000003</v>
      </c>
      <c r="D63" s="4"/>
      <c r="E63" s="4"/>
      <c r="F63" s="4"/>
      <c r="G63" s="4">
        <v>0</v>
      </c>
      <c r="H63" s="4"/>
      <c r="I63" s="4"/>
      <c r="J63" s="10">
        <f t="shared" si="0"/>
        <v>0</v>
      </c>
      <c r="K63" s="10">
        <f t="shared" si="1"/>
        <v>0</v>
      </c>
    </row>
    <row r="64" spans="1:11" s="2" customFormat="1" x14ac:dyDescent="0.25">
      <c r="A64" t="s">
        <v>166</v>
      </c>
      <c r="B64" s="186">
        <v>21.440993840000001</v>
      </c>
      <c r="C64" s="184">
        <v>33.854200800000001</v>
      </c>
      <c r="D64" s="4"/>
      <c r="E64" s="4"/>
      <c r="F64" s="4"/>
      <c r="G64" s="4"/>
      <c r="H64" s="4">
        <v>0</v>
      </c>
      <c r="I64" s="4"/>
      <c r="J64" s="10">
        <f t="shared" si="0"/>
        <v>0</v>
      </c>
      <c r="K64" s="10">
        <f t="shared" si="1"/>
        <v>0</v>
      </c>
    </row>
    <row r="65" spans="1:11" s="2" customFormat="1" x14ac:dyDescent="0.25">
      <c r="A65" t="s">
        <v>167</v>
      </c>
      <c r="B65" s="186">
        <v>22.569467200000005</v>
      </c>
      <c r="C65" s="184">
        <v>36.111147520000003</v>
      </c>
      <c r="D65" s="4"/>
      <c r="E65" s="4"/>
      <c r="F65" s="4"/>
      <c r="G65" s="4"/>
      <c r="H65" s="4"/>
      <c r="I65" s="4"/>
      <c r="J65" s="10">
        <f t="shared" si="0"/>
        <v>0</v>
      </c>
      <c r="K65" s="10">
        <f t="shared" si="1"/>
        <v>0</v>
      </c>
    </row>
    <row r="66" spans="1:11" s="2" customFormat="1" x14ac:dyDescent="0.25">
      <c r="A66" t="s">
        <v>168</v>
      </c>
      <c r="B66" s="186">
        <v>23.697940560000003</v>
      </c>
      <c r="C66" s="184">
        <v>40.625040960000007</v>
      </c>
      <c r="D66" s="4"/>
      <c r="E66" s="4"/>
      <c r="F66" s="4"/>
      <c r="G66" s="4"/>
      <c r="H66" s="4"/>
      <c r="I66" s="4"/>
      <c r="J66" s="10">
        <f t="shared" si="0"/>
        <v>0</v>
      </c>
      <c r="K66" s="10">
        <f t="shared" si="1"/>
        <v>0</v>
      </c>
    </row>
    <row r="67" spans="1:11" s="2" customFormat="1" x14ac:dyDescent="0.25">
      <c r="A67" t="s">
        <v>169</v>
      </c>
      <c r="B67" s="186">
        <v>27.083360639999999</v>
      </c>
      <c r="C67" s="184">
        <v>46.267407760000005</v>
      </c>
      <c r="D67" s="4"/>
      <c r="E67" s="4"/>
      <c r="F67" s="4"/>
      <c r="G67" s="4"/>
      <c r="H67" s="4"/>
      <c r="I67" s="4"/>
      <c r="J67" s="10">
        <f t="shared" si="0"/>
        <v>0</v>
      </c>
      <c r="K67" s="10">
        <f t="shared" si="1"/>
        <v>0</v>
      </c>
    </row>
    <row r="68" spans="1:11" s="2" customFormat="1" x14ac:dyDescent="0.25">
      <c r="A68" t="s">
        <v>170</v>
      </c>
      <c r="B68" s="186">
        <v>29.340307360000001</v>
      </c>
      <c r="C68" s="184">
        <v>53.038247920000011</v>
      </c>
      <c r="D68" s="4"/>
      <c r="E68" s="4"/>
      <c r="F68" s="4"/>
      <c r="G68" s="4"/>
      <c r="H68" s="4"/>
      <c r="I68" s="4"/>
      <c r="J68" s="10">
        <f t="shared" ref="J68:J131" si="2">IFERROR((ROUND((B68*D68)+((B68*E68)*1.15),2)),"REVISAR")</f>
        <v>0</v>
      </c>
      <c r="K68" s="10">
        <f t="shared" ref="K68:K131" si="3">IFERROR((ROUND((F68*C68)+(G68*C68*1.1)+(H68*C68*1.15)+(I68*C68*1.15*1.1),2)),"REVISAR")</f>
        <v>0</v>
      </c>
    </row>
    <row r="69" spans="1:11" s="2" customFormat="1" x14ac:dyDescent="0.25">
      <c r="A69" t="s">
        <v>171</v>
      </c>
      <c r="B69" s="186">
        <v>33.854200800000001</v>
      </c>
      <c r="C69" s="184">
        <v>56.423668000000006</v>
      </c>
      <c r="D69" s="4"/>
      <c r="E69" s="4"/>
      <c r="F69" s="4"/>
      <c r="G69" s="4"/>
      <c r="H69" s="4"/>
      <c r="I69" s="4"/>
      <c r="J69" s="10">
        <f t="shared" si="2"/>
        <v>0</v>
      </c>
      <c r="K69" s="10">
        <f t="shared" si="3"/>
        <v>0</v>
      </c>
    </row>
    <row r="70" spans="1:11" s="2" customFormat="1" x14ac:dyDescent="0.25">
      <c r="A70" t="s">
        <v>172</v>
      </c>
      <c r="B70" s="186">
        <v>33.854200800000001</v>
      </c>
      <c r="C70" s="184">
        <v>59.809088080000009</v>
      </c>
      <c r="D70" s="4"/>
      <c r="E70" s="4"/>
      <c r="F70" s="4"/>
      <c r="G70" s="4"/>
      <c r="H70" s="4"/>
      <c r="I70" s="4"/>
      <c r="J70" s="10">
        <f t="shared" si="2"/>
        <v>0</v>
      </c>
      <c r="K70" s="10">
        <f t="shared" si="3"/>
        <v>0</v>
      </c>
    </row>
    <row r="71" spans="1:11" s="2" customFormat="1" x14ac:dyDescent="0.25">
      <c r="A71" t="s">
        <v>173</v>
      </c>
      <c r="B71" s="186">
        <v>37.239620880000004</v>
      </c>
      <c r="C71" s="184">
        <v>63.194508160000005</v>
      </c>
      <c r="D71" s="4"/>
      <c r="E71" s="4"/>
      <c r="F71" s="4"/>
      <c r="G71" s="4"/>
      <c r="H71" s="4"/>
      <c r="I71" s="4"/>
      <c r="J71" s="10">
        <f t="shared" si="2"/>
        <v>0</v>
      </c>
      <c r="K71" s="10">
        <f t="shared" si="3"/>
        <v>0</v>
      </c>
    </row>
    <row r="72" spans="1:11" s="2" customFormat="1" x14ac:dyDescent="0.25">
      <c r="A72" t="s">
        <v>174</v>
      </c>
      <c r="B72" s="186">
        <v>42.881987680000002</v>
      </c>
      <c r="C72" s="184">
        <v>71.093821680000019</v>
      </c>
      <c r="D72" s="4"/>
      <c r="E72" s="4"/>
      <c r="F72" s="4"/>
      <c r="G72" s="4"/>
      <c r="H72" s="4"/>
      <c r="I72" s="4"/>
      <c r="J72" s="10">
        <f t="shared" si="2"/>
        <v>0</v>
      </c>
      <c r="K72" s="10">
        <f t="shared" si="3"/>
        <v>0</v>
      </c>
    </row>
    <row r="73" spans="1:11" s="2" customFormat="1" x14ac:dyDescent="0.25">
      <c r="A73" t="s">
        <v>175</v>
      </c>
      <c r="B73" s="186">
        <v>54.166721279999997</v>
      </c>
      <c r="C73" s="184">
        <v>88.020922080000005</v>
      </c>
      <c r="D73" s="4"/>
      <c r="E73" s="4"/>
      <c r="F73" s="4"/>
      <c r="G73" s="4"/>
      <c r="H73" s="4"/>
      <c r="I73" s="4"/>
      <c r="J73" s="10">
        <f t="shared" si="2"/>
        <v>0</v>
      </c>
      <c r="K73" s="10">
        <f t="shared" si="3"/>
        <v>0</v>
      </c>
    </row>
    <row r="74" spans="1:11" s="2" customFormat="1" x14ac:dyDescent="0.25">
      <c r="A74"/>
      <c r="B74" s="21">
        <v>0</v>
      </c>
      <c r="C74" s="159">
        <v>0</v>
      </c>
      <c r="D74" s="7" t="s">
        <v>99</v>
      </c>
      <c r="E74" s="8" t="s">
        <v>100</v>
      </c>
      <c r="F74" s="8" t="s">
        <v>225</v>
      </c>
      <c r="G74" s="8" t="s">
        <v>162</v>
      </c>
      <c r="H74" s="8" t="s">
        <v>163</v>
      </c>
      <c r="I74" s="9" t="s">
        <v>164</v>
      </c>
      <c r="J74" s="10"/>
      <c r="K74" s="10"/>
    </row>
    <row r="75" spans="1:11" s="2" customFormat="1" x14ac:dyDescent="0.25">
      <c r="A75" t="s">
        <v>51</v>
      </c>
      <c r="B75" s="184">
        <v>22.569467200000005</v>
      </c>
      <c r="C75" s="184">
        <v>34.982674160000002</v>
      </c>
      <c r="D75" s="4"/>
      <c r="E75" s="4"/>
      <c r="F75" s="4"/>
      <c r="G75" s="4">
        <v>0</v>
      </c>
      <c r="H75" s="4"/>
      <c r="I75" s="4"/>
      <c r="J75" s="10">
        <f t="shared" si="2"/>
        <v>0</v>
      </c>
      <c r="K75" s="10">
        <f t="shared" si="3"/>
        <v>0</v>
      </c>
    </row>
    <row r="76" spans="1:11" s="2" customFormat="1" x14ac:dyDescent="0.25">
      <c r="A76" t="s">
        <v>52</v>
      </c>
      <c r="B76" s="184">
        <v>23.697940560000003</v>
      </c>
      <c r="C76" s="184">
        <v>37.239620880000004</v>
      </c>
      <c r="D76" s="4"/>
      <c r="E76" s="4"/>
      <c r="F76" s="4"/>
      <c r="G76" s="4"/>
      <c r="H76" s="4">
        <v>0</v>
      </c>
      <c r="I76" s="4"/>
      <c r="J76" s="10">
        <f t="shared" si="2"/>
        <v>0</v>
      </c>
      <c r="K76" s="10">
        <f t="shared" si="3"/>
        <v>0</v>
      </c>
    </row>
    <row r="77" spans="1:11" s="2" customFormat="1" x14ac:dyDescent="0.25">
      <c r="A77" t="s">
        <v>53</v>
      </c>
      <c r="B77" s="184">
        <v>27.083360639999999</v>
      </c>
      <c r="C77" s="184">
        <v>40.625040960000007</v>
      </c>
      <c r="D77" s="4"/>
      <c r="E77" s="4"/>
      <c r="F77" s="4"/>
      <c r="G77" s="4"/>
      <c r="H77" s="4"/>
      <c r="I77" s="4"/>
      <c r="J77" s="10">
        <f t="shared" si="2"/>
        <v>0</v>
      </c>
      <c r="K77" s="10">
        <f t="shared" si="3"/>
        <v>0</v>
      </c>
    </row>
    <row r="78" spans="1:11" s="2" customFormat="1" x14ac:dyDescent="0.25">
      <c r="A78" t="s">
        <v>54</v>
      </c>
      <c r="B78" s="184">
        <v>28.211834000000003</v>
      </c>
      <c r="C78" s="184">
        <v>44.010461040000003</v>
      </c>
      <c r="D78" s="4"/>
      <c r="E78" s="4"/>
      <c r="F78" s="4"/>
      <c r="G78" s="4"/>
      <c r="H78" s="4"/>
      <c r="I78" s="4"/>
      <c r="J78" s="10">
        <f t="shared" si="2"/>
        <v>0</v>
      </c>
      <c r="K78" s="10">
        <f t="shared" si="3"/>
        <v>0</v>
      </c>
    </row>
    <row r="79" spans="1:11" s="2" customFormat="1" x14ac:dyDescent="0.25">
      <c r="A79" t="s">
        <v>55</v>
      </c>
      <c r="B79" s="184">
        <v>31.597254080000003</v>
      </c>
      <c r="C79" s="184">
        <v>47.395881120000006</v>
      </c>
      <c r="D79" s="4"/>
      <c r="E79" s="4"/>
      <c r="F79" s="4"/>
      <c r="G79" s="4"/>
      <c r="H79" s="4"/>
      <c r="I79" s="4"/>
      <c r="J79" s="10">
        <f t="shared" si="2"/>
        <v>0</v>
      </c>
      <c r="K79" s="10">
        <f t="shared" si="3"/>
        <v>0</v>
      </c>
    </row>
    <row r="80" spans="1:11" s="2" customFormat="1" x14ac:dyDescent="0.25">
      <c r="A80" t="s">
        <v>56</v>
      </c>
      <c r="B80" s="184">
        <v>33.854200800000001</v>
      </c>
      <c r="C80" s="184">
        <v>55.295194640000005</v>
      </c>
      <c r="D80" s="4"/>
      <c r="E80" s="4"/>
      <c r="F80" s="4"/>
      <c r="G80" s="4"/>
      <c r="H80" s="4"/>
      <c r="I80" s="4"/>
      <c r="J80" s="10">
        <f t="shared" si="2"/>
        <v>0</v>
      </c>
      <c r="K80" s="10">
        <f t="shared" si="3"/>
        <v>0</v>
      </c>
    </row>
    <row r="81" spans="1:11" s="2" customFormat="1" x14ac:dyDescent="0.25">
      <c r="A81" t="s">
        <v>176</v>
      </c>
      <c r="B81" s="21">
        <v>38.368094240000005</v>
      </c>
      <c r="C81" s="21">
        <v>0</v>
      </c>
      <c r="D81" s="4"/>
      <c r="E81" s="4"/>
      <c r="F81" s="1"/>
      <c r="G81" s="1"/>
      <c r="H81" s="1"/>
      <c r="I81" s="1"/>
      <c r="J81" s="10">
        <f t="shared" si="2"/>
        <v>0</v>
      </c>
      <c r="K81" s="10">
        <f t="shared" si="3"/>
        <v>0</v>
      </c>
    </row>
    <row r="82" spans="1:11" s="2" customFormat="1" x14ac:dyDescent="0.25">
      <c r="A82" t="s">
        <v>177</v>
      </c>
      <c r="B82" s="21">
        <v>41.753514320000008</v>
      </c>
      <c r="C82" s="21">
        <v>0</v>
      </c>
      <c r="D82" s="4"/>
      <c r="E82" s="4"/>
      <c r="G82" s="1"/>
      <c r="H82" s="1"/>
      <c r="I82" s="1"/>
      <c r="J82" s="10">
        <f t="shared" si="2"/>
        <v>0</v>
      </c>
      <c r="K82" s="10">
        <f t="shared" si="3"/>
        <v>0</v>
      </c>
    </row>
    <row r="83" spans="1:11" s="2" customFormat="1" x14ac:dyDescent="0.25">
      <c r="A83" t="s">
        <v>178</v>
      </c>
      <c r="B83" s="21">
        <v>44.010461040000003</v>
      </c>
      <c r="C83" s="21">
        <v>0</v>
      </c>
      <c r="D83" s="4"/>
      <c r="E83" s="4"/>
      <c r="F83" s="1"/>
      <c r="G83" s="1"/>
      <c r="H83" s="1"/>
      <c r="I83" s="1"/>
      <c r="J83" s="10">
        <f t="shared" si="2"/>
        <v>0</v>
      </c>
      <c r="K83" s="10">
        <f t="shared" si="3"/>
        <v>0</v>
      </c>
    </row>
    <row r="84" spans="1:11" s="2" customFormat="1" x14ac:dyDescent="0.25">
      <c r="A84" t="s">
        <v>179</v>
      </c>
      <c r="B84" s="21">
        <v>49.652827840000015</v>
      </c>
      <c r="C84" s="21">
        <v>0</v>
      </c>
      <c r="D84" s="4"/>
      <c r="E84" s="4"/>
      <c r="F84" s="1"/>
      <c r="G84" s="1"/>
      <c r="H84" s="1"/>
      <c r="I84" s="1"/>
      <c r="J84" s="10">
        <f t="shared" si="2"/>
        <v>0</v>
      </c>
      <c r="K84" s="10">
        <f t="shared" si="3"/>
        <v>0</v>
      </c>
    </row>
    <row r="85" spans="1:11" s="2" customFormat="1" x14ac:dyDescent="0.25">
      <c r="A85" t="s">
        <v>180</v>
      </c>
      <c r="B85" s="21">
        <v>63.194508160000005</v>
      </c>
      <c r="C85" s="21">
        <v>0</v>
      </c>
      <c r="D85" s="4"/>
      <c r="E85" s="4"/>
      <c r="F85" s="1"/>
      <c r="G85" s="1"/>
      <c r="H85" s="1"/>
      <c r="I85" s="1"/>
      <c r="J85" s="10">
        <f t="shared" si="2"/>
        <v>0</v>
      </c>
      <c r="K85" s="10">
        <f t="shared" si="3"/>
        <v>0</v>
      </c>
    </row>
    <row r="86" spans="1:11" s="2" customFormat="1" x14ac:dyDescent="0.25">
      <c r="A86" t="s">
        <v>8</v>
      </c>
      <c r="B86" s="21">
        <v>0</v>
      </c>
      <c r="C86" s="159">
        <v>0</v>
      </c>
      <c r="D86" s="7" t="s">
        <v>99</v>
      </c>
      <c r="E86" s="8" t="s">
        <v>100</v>
      </c>
      <c r="F86" s="19" t="s">
        <v>225</v>
      </c>
      <c r="G86" s="19" t="s">
        <v>162</v>
      </c>
      <c r="H86" s="19" t="s">
        <v>163</v>
      </c>
      <c r="I86" s="20" t="s">
        <v>164</v>
      </c>
      <c r="J86" s="10"/>
      <c r="K86" s="10"/>
    </row>
    <row r="87" spans="1:11" s="2" customFormat="1" x14ac:dyDescent="0.25">
      <c r="A87" t="s">
        <v>63</v>
      </c>
      <c r="B87" s="186">
        <v>23.697940560000003</v>
      </c>
      <c r="C87" s="184">
        <v>36.111147520000003</v>
      </c>
      <c r="D87" s="4"/>
      <c r="E87" s="4"/>
      <c r="F87" s="4"/>
      <c r="G87" s="4">
        <v>0</v>
      </c>
      <c r="H87" s="4"/>
      <c r="I87" s="4"/>
      <c r="J87" s="10">
        <f t="shared" si="2"/>
        <v>0</v>
      </c>
      <c r="K87" s="10">
        <f t="shared" si="3"/>
        <v>0</v>
      </c>
    </row>
    <row r="88" spans="1:11" s="2" customFormat="1" x14ac:dyDescent="0.25">
      <c r="A88" t="s">
        <v>64</v>
      </c>
      <c r="B88" s="186">
        <v>25.954887280000005</v>
      </c>
      <c r="C88" s="184">
        <v>38.368094240000005</v>
      </c>
      <c r="D88" s="4"/>
      <c r="E88" s="4"/>
      <c r="F88" s="4"/>
      <c r="G88" s="4"/>
      <c r="H88" s="4">
        <v>0</v>
      </c>
      <c r="I88" s="4"/>
      <c r="J88" s="10">
        <f t="shared" si="2"/>
        <v>0</v>
      </c>
      <c r="K88" s="10">
        <f t="shared" si="3"/>
        <v>0</v>
      </c>
    </row>
    <row r="89" spans="1:11" s="2" customFormat="1" x14ac:dyDescent="0.25">
      <c r="A89" t="s">
        <v>65</v>
      </c>
      <c r="B89" s="186">
        <v>28.211834000000003</v>
      </c>
      <c r="C89" s="184">
        <v>41.753514320000008</v>
      </c>
      <c r="D89" s="4"/>
      <c r="E89" s="4"/>
      <c r="F89" s="4"/>
      <c r="G89" s="4"/>
      <c r="H89" s="4"/>
      <c r="I89" s="4"/>
      <c r="J89" s="10">
        <f t="shared" si="2"/>
        <v>0</v>
      </c>
      <c r="K89" s="10">
        <f t="shared" si="3"/>
        <v>0</v>
      </c>
    </row>
    <row r="90" spans="1:11" s="2" customFormat="1" x14ac:dyDescent="0.25">
      <c r="A90" t="s">
        <v>66</v>
      </c>
      <c r="B90" s="186">
        <v>30.468780720000002</v>
      </c>
      <c r="C90" s="184">
        <v>45.138934400000011</v>
      </c>
      <c r="D90" s="4"/>
      <c r="E90" s="4"/>
      <c r="F90" s="4"/>
      <c r="G90" s="4"/>
      <c r="H90" s="4"/>
      <c r="I90" s="4"/>
      <c r="J90" s="10">
        <f t="shared" si="2"/>
        <v>0</v>
      </c>
      <c r="K90" s="10">
        <f t="shared" si="3"/>
        <v>0</v>
      </c>
    </row>
    <row r="91" spans="1:11" s="2" customFormat="1" x14ac:dyDescent="0.25">
      <c r="A91" t="s">
        <v>67</v>
      </c>
      <c r="B91" s="186">
        <v>32.72572744</v>
      </c>
      <c r="C91" s="184">
        <v>48.524354480000007</v>
      </c>
      <c r="D91" s="4"/>
      <c r="E91" s="4"/>
      <c r="F91" s="4"/>
      <c r="G91" s="4"/>
      <c r="H91" s="4"/>
      <c r="I91" s="4"/>
      <c r="J91" s="10">
        <f t="shared" si="2"/>
        <v>0</v>
      </c>
      <c r="K91" s="10">
        <f t="shared" si="3"/>
        <v>0</v>
      </c>
    </row>
    <row r="92" spans="1:11" s="2" customFormat="1" x14ac:dyDescent="0.25">
      <c r="A92" t="s">
        <v>68</v>
      </c>
      <c r="B92" s="186">
        <v>37.239620880000004</v>
      </c>
      <c r="C92" s="184">
        <v>56.423668000000006</v>
      </c>
      <c r="D92" s="4"/>
      <c r="E92" s="4"/>
      <c r="F92" s="4"/>
      <c r="G92" s="4"/>
      <c r="H92" s="4"/>
      <c r="I92" s="4"/>
      <c r="J92" s="10">
        <f t="shared" si="2"/>
        <v>0</v>
      </c>
      <c r="K92" s="10">
        <f t="shared" si="3"/>
        <v>0</v>
      </c>
    </row>
    <row r="93" spans="1:11" s="2" customFormat="1" x14ac:dyDescent="0.25">
      <c r="A93" t="s">
        <v>127</v>
      </c>
      <c r="B93" s="21">
        <v>41.753514320000008</v>
      </c>
      <c r="C93" s="21">
        <v>0</v>
      </c>
      <c r="D93" s="4"/>
      <c r="E93" s="4"/>
      <c r="F93" s="1"/>
      <c r="G93" s="1"/>
      <c r="H93" s="1"/>
      <c r="I93" s="1"/>
      <c r="J93" s="10">
        <f t="shared" si="2"/>
        <v>0</v>
      </c>
      <c r="K93" s="10">
        <f t="shared" si="3"/>
        <v>0</v>
      </c>
    </row>
    <row r="94" spans="1:11" s="2" customFormat="1" x14ac:dyDescent="0.25">
      <c r="A94" t="s">
        <v>128</v>
      </c>
      <c r="B94" s="21">
        <v>45.138934400000011</v>
      </c>
      <c r="C94" s="21">
        <v>0</v>
      </c>
      <c r="D94" s="4"/>
      <c r="E94" s="4"/>
      <c r="G94" s="1"/>
      <c r="H94" s="1"/>
      <c r="I94" s="1"/>
      <c r="J94" s="10">
        <f t="shared" si="2"/>
        <v>0</v>
      </c>
      <c r="K94" s="10">
        <f t="shared" si="3"/>
        <v>0</v>
      </c>
    </row>
    <row r="95" spans="1:11" s="2" customFormat="1" x14ac:dyDescent="0.25">
      <c r="A95" t="s">
        <v>129</v>
      </c>
      <c r="B95" s="21">
        <v>48.524354480000007</v>
      </c>
      <c r="C95" s="21">
        <v>0</v>
      </c>
      <c r="D95" s="4"/>
      <c r="E95" s="4"/>
      <c r="F95" s="1"/>
      <c r="G95" s="1"/>
      <c r="H95" s="1"/>
      <c r="I95" s="1"/>
      <c r="J95" s="10">
        <f t="shared" si="2"/>
        <v>0</v>
      </c>
      <c r="K95" s="10">
        <f t="shared" si="3"/>
        <v>0</v>
      </c>
    </row>
    <row r="96" spans="1:11" s="2" customFormat="1" x14ac:dyDescent="0.25">
      <c r="A96" t="s">
        <v>130</v>
      </c>
      <c r="B96" s="21">
        <v>51.90977456000001</v>
      </c>
      <c r="C96" s="21">
        <v>0</v>
      </c>
      <c r="D96" s="4"/>
      <c r="E96" s="4"/>
      <c r="F96" s="1"/>
      <c r="G96" s="1"/>
      <c r="H96" s="1"/>
      <c r="I96" s="1"/>
      <c r="J96" s="10">
        <f t="shared" si="2"/>
        <v>0</v>
      </c>
      <c r="K96" s="10">
        <f t="shared" si="3"/>
        <v>0</v>
      </c>
    </row>
    <row r="97" spans="1:11" s="2" customFormat="1" x14ac:dyDescent="0.25">
      <c r="A97" t="s">
        <v>131</v>
      </c>
      <c r="B97" s="21">
        <v>66.579928240000001</v>
      </c>
      <c r="C97" s="21">
        <v>0</v>
      </c>
      <c r="D97" s="4"/>
      <c r="E97" s="4"/>
      <c r="F97" s="1"/>
      <c r="G97" s="1"/>
      <c r="H97" s="1"/>
      <c r="I97" s="1"/>
      <c r="J97" s="10">
        <f t="shared" si="2"/>
        <v>0</v>
      </c>
      <c r="K97" s="10">
        <f t="shared" si="3"/>
        <v>0</v>
      </c>
    </row>
    <row r="98" spans="1:11" s="2" customFormat="1" x14ac:dyDescent="0.25">
      <c r="A98" t="s">
        <v>8</v>
      </c>
      <c r="B98" s="21">
        <v>0</v>
      </c>
      <c r="C98" s="159">
        <v>0</v>
      </c>
      <c r="D98" s="7" t="s">
        <v>99</v>
      </c>
      <c r="E98" s="8" t="s">
        <v>100</v>
      </c>
      <c r="F98" s="8" t="s">
        <v>225</v>
      </c>
      <c r="G98" s="8" t="s">
        <v>162</v>
      </c>
      <c r="H98" s="8" t="s">
        <v>163</v>
      </c>
      <c r="I98" s="9" t="s">
        <v>164</v>
      </c>
      <c r="J98" s="10"/>
      <c r="K98" s="10"/>
    </row>
    <row r="99" spans="1:11" s="2" customFormat="1" x14ac:dyDescent="0.25">
      <c r="A99" t="s">
        <v>69</v>
      </c>
      <c r="B99" s="186">
        <v>24.826413920000007</v>
      </c>
      <c r="C99" s="184">
        <v>37.239620880000004</v>
      </c>
      <c r="D99" s="4"/>
      <c r="E99" s="4"/>
      <c r="F99" s="4"/>
      <c r="G99" s="4">
        <v>0</v>
      </c>
      <c r="H99" s="4"/>
      <c r="I99" s="4"/>
      <c r="J99" s="10">
        <f t="shared" si="2"/>
        <v>0</v>
      </c>
      <c r="K99" s="10">
        <f t="shared" si="3"/>
        <v>0</v>
      </c>
    </row>
    <row r="100" spans="1:11" s="2" customFormat="1" x14ac:dyDescent="0.25">
      <c r="A100" t="s">
        <v>70</v>
      </c>
      <c r="B100" s="186">
        <v>25.954887280000005</v>
      </c>
      <c r="C100" s="184">
        <v>38.368094240000005</v>
      </c>
      <c r="D100" s="4"/>
      <c r="E100" s="4"/>
      <c r="F100" s="4"/>
      <c r="G100" s="4"/>
      <c r="H100" s="4">
        <v>0</v>
      </c>
      <c r="I100" s="4"/>
      <c r="J100" s="10">
        <f t="shared" si="2"/>
        <v>0</v>
      </c>
      <c r="K100" s="10">
        <f t="shared" si="3"/>
        <v>0</v>
      </c>
    </row>
    <row r="101" spans="1:11" s="2" customFormat="1" x14ac:dyDescent="0.25">
      <c r="A101" t="s">
        <v>71</v>
      </c>
      <c r="B101" s="186">
        <v>29.340307360000001</v>
      </c>
      <c r="C101" s="184">
        <v>42.881987680000002</v>
      </c>
      <c r="D101" s="4"/>
      <c r="E101" s="4"/>
      <c r="F101" s="4"/>
      <c r="G101" s="4"/>
      <c r="H101" s="4"/>
      <c r="I101" s="4"/>
      <c r="J101" s="10">
        <f t="shared" si="2"/>
        <v>0</v>
      </c>
      <c r="K101" s="10">
        <f t="shared" si="3"/>
        <v>0</v>
      </c>
    </row>
    <row r="102" spans="1:11" s="2" customFormat="1" x14ac:dyDescent="0.25">
      <c r="A102" t="s">
        <v>72</v>
      </c>
      <c r="B102" s="186">
        <v>30.468780720000002</v>
      </c>
      <c r="C102" s="184">
        <v>46.267407760000005</v>
      </c>
      <c r="D102" s="4"/>
      <c r="E102" s="4"/>
      <c r="F102" s="4"/>
      <c r="G102" s="4"/>
      <c r="H102" s="4"/>
      <c r="I102" s="4"/>
      <c r="J102" s="10">
        <f t="shared" si="2"/>
        <v>0</v>
      </c>
      <c r="K102" s="10">
        <f t="shared" si="3"/>
        <v>0</v>
      </c>
    </row>
    <row r="103" spans="1:11" s="2" customFormat="1" x14ac:dyDescent="0.25">
      <c r="A103" t="s">
        <v>73</v>
      </c>
      <c r="B103" s="186">
        <v>34.982674160000002</v>
      </c>
      <c r="C103" s="184">
        <v>49.652827840000015</v>
      </c>
      <c r="D103" s="4"/>
      <c r="E103" s="4"/>
      <c r="F103" s="4"/>
      <c r="G103" s="4"/>
      <c r="H103" s="4"/>
      <c r="I103" s="4"/>
      <c r="J103" s="10">
        <f t="shared" si="2"/>
        <v>0</v>
      </c>
      <c r="K103" s="10">
        <f t="shared" si="3"/>
        <v>0</v>
      </c>
    </row>
    <row r="104" spans="1:11" s="2" customFormat="1" x14ac:dyDescent="0.25">
      <c r="A104" t="s">
        <v>74</v>
      </c>
      <c r="B104" s="186">
        <v>38.368094240000005</v>
      </c>
      <c r="C104" s="184">
        <v>57.55214136</v>
      </c>
      <c r="D104" s="4"/>
      <c r="E104" s="4"/>
      <c r="F104" s="4"/>
      <c r="G104" s="4"/>
      <c r="H104" s="4"/>
      <c r="I104" s="4"/>
      <c r="J104" s="10">
        <f t="shared" si="2"/>
        <v>0</v>
      </c>
      <c r="K104" s="10">
        <f t="shared" si="3"/>
        <v>0</v>
      </c>
    </row>
    <row r="105" spans="1:11" s="2" customFormat="1" x14ac:dyDescent="0.25">
      <c r="A105" t="s">
        <v>132</v>
      </c>
      <c r="B105" s="21">
        <v>0</v>
      </c>
      <c r="C105" s="21">
        <v>0</v>
      </c>
      <c r="D105" s="29"/>
      <c r="E105" s="12"/>
      <c r="F105" s="1"/>
      <c r="G105" s="1"/>
      <c r="H105" s="1"/>
      <c r="I105" s="1"/>
      <c r="J105" s="10">
        <f t="shared" si="2"/>
        <v>0</v>
      </c>
      <c r="K105" s="10">
        <f t="shared" si="3"/>
        <v>0</v>
      </c>
    </row>
    <row r="106" spans="1:11" s="2" customFormat="1" x14ac:dyDescent="0.25">
      <c r="A106" t="s">
        <v>133</v>
      </c>
      <c r="B106" s="21">
        <v>0</v>
      </c>
      <c r="C106" s="21">
        <v>0</v>
      </c>
      <c r="D106" s="29"/>
      <c r="E106" s="12"/>
      <c r="G106" s="1"/>
      <c r="H106" s="1"/>
      <c r="I106" s="1"/>
      <c r="J106" s="10">
        <f t="shared" si="2"/>
        <v>0</v>
      </c>
      <c r="K106" s="10">
        <f t="shared" si="3"/>
        <v>0</v>
      </c>
    </row>
    <row r="107" spans="1:11" s="2" customFormat="1" x14ac:dyDescent="0.25">
      <c r="A107" t="s">
        <v>134</v>
      </c>
      <c r="B107" s="21">
        <v>0</v>
      </c>
      <c r="C107" s="21">
        <v>0</v>
      </c>
      <c r="D107" s="29"/>
      <c r="E107" s="12"/>
      <c r="F107" s="1"/>
      <c r="G107" s="1"/>
      <c r="H107" s="1"/>
      <c r="I107" s="1"/>
      <c r="J107" s="10">
        <f t="shared" si="2"/>
        <v>0</v>
      </c>
      <c r="K107" s="10">
        <f t="shared" si="3"/>
        <v>0</v>
      </c>
    </row>
    <row r="108" spans="1:11" s="2" customFormat="1" x14ac:dyDescent="0.25">
      <c r="A108" t="s">
        <v>135</v>
      </c>
      <c r="B108" s="21">
        <v>0</v>
      </c>
      <c r="C108" s="21">
        <v>0</v>
      </c>
      <c r="D108" s="29"/>
      <c r="E108" s="12"/>
      <c r="F108" s="1"/>
      <c r="G108" s="1"/>
      <c r="H108" s="1"/>
      <c r="I108" s="1"/>
      <c r="J108" s="10">
        <f t="shared" si="2"/>
        <v>0</v>
      </c>
      <c r="K108" s="10">
        <f t="shared" si="3"/>
        <v>0</v>
      </c>
    </row>
    <row r="109" spans="1:11" s="2" customFormat="1" x14ac:dyDescent="0.25">
      <c r="A109" t="s">
        <v>136</v>
      </c>
      <c r="B109" s="21">
        <v>0</v>
      </c>
      <c r="C109" s="21">
        <v>0</v>
      </c>
      <c r="D109" s="29"/>
      <c r="E109" s="12"/>
      <c r="F109" s="1"/>
      <c r="G109" s="1"/>
      <c r="H109" s="1"/>
      <c r="I109" s="1"/>
      <c r="J109" s="10">
        <f t="shared" si="2"/>
        <v>0</v>
      </c>
      <c r="K109" s="10">
        <f t="shared" si="3"/>
        <v>0</v>
      </c>
    </row>
    <row r="110" spans="1:11" s="2" customFormat="1" x14ac:dyDescent="0.25">
      <c r="A110" t="s">
        <v>8</v>
      </c>
      <c r="B110" s="21">
        <v>0</v>
      </c>
      <c r="C110" s="159">
        <v>0</v>
      </c>
      <c r="D110" s="7" t="s">
        <v>99</v>
      </c>
      <c r="E110" s="8" t="s">
        <v>100</v>
      </c>
      <c r="F110" s="8" t="s">
        <v>225</v>
      </c>
      <c r="G110" s="8" t="s">
        <v>162</v>
      </c>
      <c r="H110" s="8" t="s">
        <v>163</v>
      </c>
      <c r="I110" s="9" t="s">
        <v>164</v>
      </c>
      <c r="J110" s="10"/>
      <c r="K110" s="10"/>
    </row>
    <row r="111" spans="1:11" s="2" customFormat="1" x14ac:dyDescent="0.25">
      <c r="A111" t="s">
        <v>75</v>
      </c>
      <c r="B111" s="186">
        <v>25.954887280000005</v>
      </c>
      <c r="C111" s="184">
        <v>37.239620880000004</v>
      </c>
      <c r="D111" s="4"/>
      <c r="E111" s="4"/>
      <c r="F111" s="4"/>
      <c r="G111" s="4">
        <v>0</v>
      </c>
      <c r="H111" s="4"/>
      <c r="I111" s="4"/>
      <c r="J111" s="10">
        <f t="shared" si="2"/>
        <v>0</v>
      </c>
      <c r="K111" s="10">
        <f t="shared" si="3"/>
        <v>0</v>
      </c>
    </row>
    <row r="112" spans="1:11" s="2" customFormat="1" x14ac:dyDescent="0.25">
      <c r="A112" t="s">
        <v>76</v>
      </c>
      <c r="B112" s="186">
        <v>28.211834000000003</v>
      </c>
      <c r="C112" s="184">
        <v>39.496567599999999</v>
      </c>
      <c r="D112" s="4"/>
      <c r="E112" s="4"/>
      <c r="F112" s="4"/>
      <c r="G112" s="4"/>
      <c r="H112" s="4">
        <v>0</v>
      </c>
      <c r="I112" s="4"/>
      <c r="J112" s="10">
        <f t="shared" si="2"/>
        <v>0</v>
      </c>
      <c r="K112" s="10">
        <f t="shared" si="3"/>
        <v>0</v>
      </c>
    </row>
    <row r="113" spans="1:11" s="2" customFormat="1" x14ac:dyDescent="0.25">
      <c r="A113" t="s">
        <v>77</v>
      </c>
      <c r="B113" s="186">
        <v>30.468780720000002</v>
      </c>
      <c r="C113" s="184">
        <v>45.138934400000011</v>
      </c>
      <c r="D113" s="4"/>
      <c r="E113" s="4"/>
      <c r="F113" s="4"/>
      <c r="G113" s="4"/>
      <c r="H113" s="4"/>
      <c r="I113" s="4"/>
      <c r="J113" s="10">
        <f t="shared" si="2"/>
        <v>0</v>
      </c>
      <c r="K113" s="10">
        <f t="shared" si="3"/>
        <v>0</v>
      </c>
    </row>
    <row r="114" spans="1:11" s="2" customFormat="1" x14ac:dyDescent="0.25">
      <c r="A114" t="s">
        <v>78</v>
      </c>
      <c r="B114" s="186">
        <v>32.72572744</v>
      </c>
      <c r="C114" s="184">
        <v>48.524354480000007</v>
      </c>
      <c r="D114" s="4"/>
      <c r="E114" s="4"/>
      <c r="F114" s="4"/>
      <c r="G114" s="4"/>
      <c r="H114" s="4"/>
      <c r="I114" s="4"/>
      <c r="J114" s="10">
        <f t="shared" si="2"/>
        <v>0</v>
      </c>
      <c r="K114" s="10">
        <f t="shared" si="3"/>
        <v>0</v>
      </c>
    </row>
    <row r="115" spans="1:11" s="2" customFormat="1" x14ac:dyDescent="0.25">
      <c r="A115" t="s">
        <v>79</v>
      </c>
      <c r="B115" s="186">
        <v>34.982674160000002</v>
      </c>
      <c r="C115" s="184">
        <v>53.038247920000011</v>
      </c>
      <c r="D115" s="4"/>
      <c r="E115" s="4"/>
      <c r="F115" s="4"/>
      <c r="G115" s="4"/>
      <c r="H115" s="4"/>
      <c r="I115" s="4"/>
      <c r="J115" s="10">
        <f t="shared" si="2"/>
        <v>0</v>
      </c>
      <c r="K115" s="10">
        <f t="shared" si="3"/>
        <v>0</v>
      </c>
    </row>
    <row r="116" spans="1:11" s="2" customFormat="1" x14ac:dyDescent="0.25">
      <c r="A116" t="s">
        <v>80</v>
      </c>
      <c r="B116" s="186">
        <v>40.625040960000007</v>
      </c>
      <c r="C116" s="184">
        <v>59.809088080000009</v>
      </c>
      <c r="D116" s="4"/>
      <c r="E116" s="4"/>
      <c r="F116" s="4"/>
      <c r="G116" s="4"/>
      <c r="H116" s="4"/>
      <c r="I116" s="4"/>
      <c r="J116" s="10">
        <f t="shared" si="2"/>
        <v>0</v>
      </c>
      <c r="K116" s="10">
        <f t="shared" si="3"/>
        <v>0</v>
      </c>
    </row>
    <row r="117" spans="1:11" s="2" customFormat="1" x14ac:dyDescent="0.25">
      <c r="A117" t="s">
        <v>137</v>
      </c>
      <c r="B117" s="21">
        <v>44.010461040000003</v>
      </c>
      <c r="C117" s="21">
        <v>0</v>
      </c>
      <c r="D117" s="4"/>
      <c r="E117" s="4"/>
      <c r="F117" s="1"/>
      <c r="G117" s="1"/>
      <c r="H117" s="1"/>
      <c r="I117" s="1"/>
      <c r="J117" s="10">
        <f t="shared" si="2"/>
        <v>0</v>
      </c>
      <c r="K117" s="10">
        <f t="shared" si="3"/>
        <v>0</v>
      </c>
    </row>
    <row r="118" spans="1:11" s="2" customFormat="1" x14ac:dyDescent="0.25">
      <c r="A118" t="s">
        <v>138</v>
      </c>
      <c r="B118" s="21">
        <v>48.524354480000007</v>
      </c>
      <c r="C118" s="21">
        <v>0</v>
      </c>
      <c r="D118" s="4"/>
      <c r="E118" s="4"/>
      <c r="G118" s="1"/>
      <c r="H118" s="1"/>
      <c r="I118" s="1"/>
      <c r="J118" s="10">
        <f t="shared" si="2"/>
        <v>0</v>
      </c>
      <c r="K118" s="10">
        <f t="shared" si="3"/>
        <v>0</v>
      </c>
    </row>
    <row r="119" spans="1:11" s="2" customFormat="1" x14ac:dyDescent="0.25">
      <c r="A119" t="s">
        <v>139</v>
      </c>
      <c r="B119" s="21">
        <v>51.90977456000001</v>
      </c>
      <c r="C119" s="21">
        <v>0</v>
      </c>
      <c r="D119" s="4"/>
      <c r="E119" s="4"/>
      <c r="F119" s="1"/>
      <c r="G119" s="1"/>
      <c r="H119" s="1"/>
      <c r="I119" s="1"/>
      <c r="J119" s="10">
        <f t="shared" si="2"/>
        <v>0</v>
      </c>
      <c r="K119" s="10">
        <f t="shared" si="3"/>
        <v>0</v>
      </c>
    </row>
    <row r="120" spans="1:11" s="2" customFormat="1" x14ac:dyDescent="0.25">
      <c r="A120" t="s">
        <v>140</v>
      </c>
      <c r="B120" s="21">
        <v>55.295194640000005</v>
      </c>
      <c r="C120" s="21">
        <v>0</v>
      </c>
      <c r="D120" s="4"/>
      <c r="E120" s="4"/>
      <c r="F120" s="1"/>
      <c r="G120" s="1"/>
      <c r="H120" s="1"/>
      <c r="I120" s="1"/>
      <c r="J120" s="10">
        <f t="shared" si="2"/>
        <v>0</v>
      </c>
      <c r="K120" s="10">
        <f t="shared" si="3"/>
        <v>0</v>
      </c>
    </row>
    <row r="121" spans="1:11" s="2" customFormat="1" x14ac:dyDescent="0.25">
      <c r="A121" t="s">
        <v>141</v>
      </c>
      <c r="B121" s="21">
        <v>71.093821680000019</v>
      </c>
      <c r="C121" s="21">
        <v>0</v>
      </c>
      <c r="D121" s="4"/>
      <c r="E121" s="4"/>
      <c r="F121" s="1"/>
      <c r="G121" s="1"/>
      <c r="H121" s="1"/>
      <c r="I121" s="1"/>
      <c r="J121" s="10">
        <f t="shared" si="2"/>
        <v>0</v>
      </c>
      <c r="K121" s="10">
        <f t="shared" si="3"/>
        <v>0</v>
      </c>
    </row>
    <row r="122" spans="1:11" s="2" customFormat="1" x14ac:dyDescent="0.25">
      <c r="A122"/>
      <c r="B122" s="21">
        <v>0</v>
      </c>
      <c r="C122" s="159">
        <v>0</v>
      </c>
      <c r="D122" s="7" t="s">
        <v>99</v>
      </c>
      <c r="E122" s="8" t="s">
        <v>100</v>
      </c>
      <c r="F122" s="8" t="s">
        <v>225</v>
      </c>
      <c r="G122" s="8" t="s">
        <v>162</v>
      </c>
      <c r="H122" s="8" t="s">
        <v>163</v>
      </c>
      <c r="I122" s="9" t="s">
        <v>164</v>
      </c>
      <c r="J122" s="10"/>
      <c r="K122" s="10"/>
    </row>
    <row r="123" spans="1:11" s="2" customFormat="1" x14ac:dyDescent="0.25">
      <c r="A123" t="s">
        <v>81</v>
      </c>
      <c r="B123" s="186">
        <v>27.083360639999999</v>
      </c>
      <c r="C123" s="184">
        <v>40.625040960000007</v>
      </c>
      <c r="D123" s="4"/>
      <c r="E123" s="4"/>
      <c r="F123" s="4"/>
      <c r="G123" s="4">
        <v>0</v>
      </c>
      <c r="H123" s="4"/>
      <c r="I123" s="4"/>
      <c r="J123" s="10">
        <f t="shared" si="2"/>
        <v>0</v>
      </c>
      <c r="K123" s="10">
        <f t="shared" si="3"/>
        <v>0</v>
      </c>
    </row>
    <row r="124" spans="1:11" s="2" customFormat="1" x14ac:dyDescent="0.25">
      <c r="A124" t="s">
        <v>82</v>
      </c>
      <c r="B124" s="186">
        <v>29.340307360000001</v>
      </c>
      <c r="C124" s="184">
        <v>42.881987680000002</v>
      </c>
      <c r="D124" s="4"/>
      <c r="E124" s="4"/>
      <c r="F124" s="4"/>
      <c r="G124" s="4"/>
      <c r="H124" s="4">
        <v>0</v>
      </c>
      <c r="I124" s="4"/>
      <c r="J124" s="10">
        <f t="shared" si="2"/>
        <v>0</v>
      </c>
      <c r="K124" s="10">
        <f t="shared" si="3"/>
        <v>0</v>
      </c>
    </row>
    <row r="125" spans="1:11" s="2" customFormat="1" x14ac:dyDescent="0.25">
      <c r="A125" t="s">
        <v>83</v>
      </c>
      <c r="B125" s="186">
        <v>33.854200800000001</v>
      </c>
      <c r="C125" s="184">
        <v>48.524354480000007</v>
      </c>
      <c r="D125" s="4"/>
      <c r="E125" s="4"/>
      <c r="F125" s="4"/>
      <c r="G125" s="4"/>
      <c r="H125" s="4"/>
      <c r="I125" s="4"/>
      <c r="J125" s="10">
        <f t="shared" si="2"/>
        <v>0</v>
      </c>
      <c r="K125" s="10">
        <f t="shared" si="3"/>
        <v>0</v>
      </c>
    </row>
    <row r="126" spans="1:11" s="2" customFormat="1" x14ac:dyDescent="0.25">
      <c r="A126" t="s">
        <v>84</v>
      </c>
      <c r="B126" s="186">
        <v>37.239620880000004</v>
      </c>
      <c r="C126" s="184">
        <v>53.038247920000011</v>
      </c>
      <c r="D126" s="4"/>
      <c r="E126" s="4"/>
      <c r="F126" s="4"/>
      <c r="G126" s="4"/>
      <c r="H126" s="4"/>
      <c r="I126" s="4"/>
      <c r="J126" s="10">
        <f t="shared" si="2"/>
        <v>0</v>
      </c>
      <c r="K126" s="10">
        <f t="shared" si="3"/>
        <v>0</v>
      </c>
    </row>
    <row r="127" spans="1:11" s="2" customFormat="1" x14ac:dyDescent="0.25">
      <c r="A127" t="s">
        <v>85</v>
      </c>
      <c r="B127" s="186">
        <v>39.496567599999999</v>
      </c>
      <c r="C127" s="184">
        <v>57.55214136</v>
      </c>
      <c r="D127" s="4"/>
      <c r="E127" s="4"/>
      <c r="F127" s="4"/>
      <c r="G127" s="4"/>
      <c r="H127" s="4"/>
      <c r="I127" s="4"/>
      <c r="J127" s="10">
        <f t="shared" si="2"/>
        <v>0</v>
      </c>
      <c r="K127" s="10">
        <f t="shared" si="3"/>
        <v>0</v>
      </c>
    </row>
    <row r="128" spans="1:11" s="2" customFormat="1" x14ac:dyDescent="0.25">
      <c r="A128" t="s">
        <v>86</v>
      </c>
      <c r="B128" s="186">
        <v>46.267407760000005</v>
      </c>
      <c r="C128" s="184">
        <v>65.45145488</v>
      </c>
      <c r="D128" s="4"/>
      <c r="E128" s="4"/>
      <c r="F128" s="4"/>
      <c r="G128" s="4"/>
      <c r="H128" s="4"/>
      <c r="I128" s="4"/>
      <c r="J128" s="10">
        <f t="shared" si="2"/>
        <v>0</v>
      </c>
      <c r="K128" s="10">
        <f t="shared" si="3"/>
        <v>0</v>
      </c>
    </row>
    <row r="129" spans="1:11" s="2" customFormat="1" x14ac:dyDescent="0.25">
      <c r="A129" t="s">
        <v>142</v>
      </c>
      <c r="B129" s="21">
        <v>49.652827840000015</v>
      </c>
      <c r="C129" s="21">
        <v>0</v>
      </c>
      <c r="D129" s="4"/>
      <c r="E129" s="4"/>
      <c r="F129" s="1"/>
      <c r="G129" s="1"/>
      <c r="H129" s="1"/>
      <c r="I129" s="1"/>
      <c r="J129" s="10">
        <f t="shared" si="2"/>
        <v>0</v>
      </c>
      <c r="K129" s="10">
        <f t="shared" si="3"/>
        <v>0</v>
      </c>
    </row>
    <row r="130" spans="1:11" s="2" customFormat="1" x14ac:dyDescent="0.25">
      <c r="A130" t="s">
        <v>143</v>
      </c>
      <c r="B130" s="21">
        <v>55.295194640000005</v>
      </c>
      <c r="C130" s="21">
        <v>0</v>
      </c>
      <c r="D130" s="4"/>
      <c r="E130" s="4"/>
      <c r="G130" s="1"/>
      <c r="H130" s="1"/>
      <c r="I130" s="1"/>
      <c r="J130" s="10">
        <f t="shared" si="2"/>
        <v>0</v>
      </c>
      <c r="K130" s="10">
        <f t="shared" si="3"/>
        <v>0</v>
      </c>
    </row>
    <row r="131" spans="1:11" s="2" customFormat="1" x14ac:dyDescent="0.25">
      <c r="A131" t="s">
        <v>144</v>
      </c>
      <c r="B131" s="21">
        <v>56.423668000000006</v>
      </c>
      <c r="C131" s="21">
        <v>0</v>
      </c>
      <c r="D131" s="4"/>
      <c r="E131" s="4"/>
      <c r="F131" s="1"/>
      <c r="G131" s="1"/>
      <c r="H131" s="1"/>
      <c r="I131" s="1"/>
      <c r="J131" s="10">
        <f t="shared" si="2"/>
        <v>0</v>
      </c>
      <c r="K131" s="10">
        <f t="shared" si="3"/>
        <v>0</v>
      </c>
    </row>
    <row r="132" spans="1:11" s="2" customFormat="1" x14ac:dyDescent="0.25">
      <c r="A132" t="s">
        <v>145</v>
      </c>
      <c r="B132" s="21">
        <v>60.937561440000003</v>
      </c>
      <c r="C132" s="21">
        <v>0</v>
      </c>
      <c r="D132" s="4"/>
      <c r="E132" s="4"/>
      <c r="F132" s="1"/>
      <c r="G132" s="1"/>
      <c r="H132" s="1"/>
      <c r="I132" s="1"/>
      <c r="J132" s="10">
        <f t="shared" ref="J132:J181" si="4">IFERROR((ROUND((B132*D132)+((B132*E132)*1.15),2)),"REVISAR")</f>
        <v>0</v>
      </c>
      <c r="K132" s="10">
        <f t="shared" ref="K132:K181" si="5">IFERROR((ROUND((F132*C132)+(G132*C132*1.1)+(H132*C132*1.15)+(I132*C132*1.15*1.1),2)),"REVISAR")</f>
        <v>0</v>
      </c>
    </row>
    <row r="133" spans="1:11" s="2" customFormat="1" x14ac:dyDescent="0.25">
      <c r="A133" t="s">
        <v>146</v>
      </c>
      <c r="B133" s="21">
        <v>75.607715120000009</v>
      </c>
      <c r="C133" s="21">
        <v>0</v>
      </c>
      <c r="D133" s="4"/>
      <c r="E133" s="4"/>
      <c r="F133" s="1"/>
      <c r="G133" s="1"/>
      <c r="H133" s="1"/>
      <c r="I133" s="1"/>
      <c r="J133" s="10">
        <f t="shared" si="4"/>
        <v>0</v>
      </c>
      <c r="K133" s="10">
        <f t="shared" si="5"/>
        <v>0</v>
      </c>
    </row>
    <row r="134" spans="1:11" s="2" customFormat="1" x14ac:dyDescent="0.25">
      <c r="A134"/>
      <c r="B134" s="21">
        <v>0</v>
      </c>
      <c r="C134" s="159">
        <v>0</v>
      </c>
      <c r="D134" s="7" t="s">
        <v>99</v>
      </c>
      <c r="E134" s="8" t="s">
        <v>100</v>
      </c>
      <c r="F134" s="8" t="s">
        <v>225</v>
      </c>
      <c r="G134" s="8" t="s">
        <v>162</v>
      </c>
      <c r="H134" s="8" t="s">
        <v>163</v>
      </c>
      <c r="I134" s="9" t="s">
        <v>164</v>
      </c>
      <c r="J134" s="10"/>
      <c r="K134" s="10"/>
    </row>
    <row r="135" spans="1:11" s="2" customFormat="1" x14ac:dyDescent="0.25">
      <c r="A135" t="s">
        <v>181</v>
      </c>
      <c r="B135" s="186">
        <v>30.468780720000002</v>
      </c>
      <c r="C135" s="184">
        <v>42.881987680000002</v>
      </c>
      <c r="D135" s="4"/>
      <c r="E135" s="4"/>
      <c r="F135" s="4"/>
      <c r="G135" s="4">
        <v>0</v>
      </c>
      <c r="H135" s="4"/>
      <c r="I135" s="4"/>
      <c r="J135" s="10">
        <f t="shared" si="4"/>
        <v>0</v>
      </c>
      <c r="K135" s="10">
        <f t="shared" si="5"/>
        <v>0</v>
      </c>
    </row>
    <row r="136" spans="1:11" s="2" customFormat="1" x14ac:dyDescent="0.25">
      <c r="A136" t="s">
        <v>182</v>
      </c>
      <c r="B136" s="186">
        <v>33.854200800000001</v>
      </c>
      <c r="C136" s="184">
        <v>48.524354480000007</v>
      </c>
      <c r="D136" s="4"/>
      <c r="E136" s="4"/>
      <c r="F136" s="4"/>
      <c r="G136" s="4"/>
      <c r="H136" s="4">
        <v>0</v>
      </c>
      <c r="I136" s="4"/>
      <c r="J136" s="10">
        <f t="shared" si="4"/>
        <v>0</v>
      </c>
      <c r="K136" s="10">
        <f t="shared" si="5"/>
        <v>0</v>
      </c>
    </row>
    <row r="137" spans="1:11" s="2" customFormat="1" x14ac:dyDescent="0.25">
      <c r="A137" t="s">
        <v>183</v>
      </c>
      <c r="B137" s="186">
        <v>39.496567599999999</v>
      </c>
      <c r="C137" s="184">
        <v>55.295194640000005</v>
      </c>
      <c r="D137" s="4"/>
      <c r="E137" s="4"/>
      <c r="F137" s="4"/>
      <c r="G137" s="4"/>
      <c r="H137" s="4"/>
      <c r="I137" s="4"/>
      <c r="J137" s="10">
        <f t="shared" si="4"/>
        <v>0</v>
      </c>
      <c r="K137" s="10">
        <f t="shared" si="5"/>
        <v>0</v>
      </c>
    </row>
    <row r="138" spans="1:11" s="2" customFormat="1" x14ac:dyDescent="0.25">
      <c r="A138" t="s">
        <v>184</v>
      </c>
      <c r="B138" s="186">
        <v>45.138934400000011</v>
      </c>
      <c r="C138" s="184">
        <v>62.066034800000004</v>
      </c>
      <c r="D138" s="4"/>
      <c r="E138" s="4"/>
      <c r="F138" s="4"/>
      <c r="G138" s="4"/>
      <c r="H138" s="4"/>
      <c r="I138" s="4"/>
      <c r="J138" s="10">
        <f t="shared" si="4"/>
        <v>0</v>
      </c>
      <c r="K138" s="10">
        <f t="shared" si="5"/>
        <v>0</v>
      </c>
    </row>
    <row r="139" spans="1:11" s="2" customFormat="1" x14ac:dyDescent="0.25">
      <c r="A139" t="s">
        <v>185</v>
      </c>
      <c r="B139" s="186">
        <v>49.652827840000015</v>
      </c>
      <c r="C139" s="184">
        <v>67.708401600000002</v>
      </c>
      <c r="D139" s="4"/>
      <c r="E139" s="4"/>
      <c r="F139" s="4"/>
      <c r="G139" s="4"/>
      <c r="H139" s="4"/>
      <c r="I139" s="4"/>
      <c r="J139" s="10">
        <f t="shared" si="4"/>
        <v>0</v>
      </c>
      <c r="K139" s="10">
        <f t="shared" si="5"/>
        <v>0</v>
      </c>
    </row>
    <row r="140" spans="1:11" s="2" customFormat="1" x14ac:dyDescent="0.25">
      <c r="A140" t="s">
        <v>186</v>
      </c>
      <c r="B140" s="186">
        <v>58.680614720000001</v>
      </c>
      <c r="C140" s="184">
        <v>80.121608559999999</v>
      </c>
      <c r="D140" s="4"/>
      <c r="E140" s="4"/>
      <c r="F140" s="4"/>
      <c r="G140" s="4"/>
      <c r="H140" s="4"/>
      <c r="I140" s="4"/>
      <c r="J140" s="10">
        <f t="shared" si="4"/>
        <v>0</v>
      </c>
      <c r="K140" s="10">
        <f t="shared" si="5"/>
        <v>0</v>
      </c>
    </row>
    <row r="141" spans="1:11" s="2" customFormat="1" x14ac:dyDescent="0.25">
      <c r="A141" t="s">
        <v>187</v>
      </c>
      <c r="B141" s="21">
        <v>64.322981520000013</v>
      </c>
      <c r="C141" s="21">
        <v>0</v>
      </c>
      <c r="D141" s="4"/>
      <c r="E141" s="4"/>
      <c r="F141" s="1"/>
      <c r="G141" s="1"/>
      <c r="H141" s="1"/>
      <c r="I141" s="1"/>
      <c r="J141" s="10">
        <f t="shared" si="4"/>
        <v>0</v>
      </c>
      <c r="K141" s="10">
        <f t="shared" si="5"/>
        <v>0</v>
      </c>
    </row>
    <row r="142" spans="1:11" s="2" customFormat="1" x14ac:dyDescent="0.25">
      <c r="A142" t="s">
        <v>188</v>
      </c>
      <c r="B142" s="21">
        <v>69.965348320000004</v>
      </c>
      <c r="C142" s="21">
        <v>0</v>
      </c>
      <c r="D142" s="4"/>
      <c r="E142" s="4"/>
      <c r="G142" s="1"/>
      <c r="H142" s="1"/>
      <c r="I142" s="1"/>
      <c r="J142" s="10">
        <f t="shared" si="4"/>
        <v>0</v>
      </c>
      <c r="K142" s="10">
        <f t="shared" si="5"/>
        <v>0</v>
      </c>
    </row>
    <row r="143" spans="1:11" s="2" customFormat="1" x14ac:dyDescent="0.25">
      <c r="A143" t="s">
        <v>189</v>
      </c>
      <c r="B143" s="21">
        <v>75.607715120000009</v>
      </c>
      <c r="C143" s="21">
        <v>0</v>
      </c>
      <c r="D143" s="4"/>
      <c r="E143" s="4"/>
      <c r="F143" s="1"/>
      <c r="G143" s="1"/>
      <c r="H143" s="1"/>
      <c r="I143" s="1"/>
      <c r="J143" s="10">
        <f t="shared" si="4"/>
        <v>0</v>
      </c>
      <c r="K143" s="10">
        <f t="shared" si="5"/>
        <v>0</v>
      </c>
    </row>
    <row r="144" spans="1:11" s="2" customFormat="1" x14ac:dyDescent="0.25">
      <c r="A144" t="s">
        <v>190</v>
      </c>
      <c r="B144" s="21">
        <v>80.121608559999999</v>
      </c>
      <c r="C144" s="21">
        <v>0</v>
      </c>
      <c r="D144" s="4"/>
      <c r="E144" s="4"/>
      <c r="F144" s="1"/>
      <c r="G144" s="1"/>
      <c r="H144" s="1"/>
      <c r="I144" s="1"/>
      <c r="J144" s="10">
        <f t="shared" si="4"/>
        <v>0</v>
      </c>
      <c r="K144" s="10">
        <f t="shared" si="5"/>
        <v>0</v>
      </c>
    </row>
    <row r="145" spans="1:11" s="2" customFormat="1" x14ac:dyDescent="0.25">
      <c r="A145" t="s">
        <v>191</v>
      </c>
      <c r="B145" s="21">
        <v>90.277868800000022</v>
      </c>
      <c r="C145" s="21">
        <v>0</v>
      </c>
      <c r="D145" s="4"/>
      <c r="E145" s="4"/>
      <c r="F145" s="1"/>
      <c r="G145" s="1"/>
      <c r="H145" s="1"/>
      <c r="I145" s="1"/>
      <c r="J145" s="10">
        <f t="shared" si="4"/>
        <v>0</v>
      </c>
      <c r="K145" s="10">
        <f t="shared" si="5"/>
        <v>0</v>
      </c>
    </row>
    <row r="146" spans="1:11" s="2" customFormat="1" x14ac:dyDescent="0.25">
      <c r="A146"/>
      <c r="B146" s="21">
        <v>0</v>
      </c>
      <c r="C146" s="159">
        <v>0</v>
      </c>
      <c r="D146" s="7" t="s">
        <v>99</v>
      </c>
      <c r="E146" s="8" t="s">
        <v>100</v>
      </c>
      <c r="F146" s="8" t="s">
        <v>225</v>
      </c>
      <c r="G146" s="8" t="s">
        <v>162</v>
      </c>
      <c r="H146" s="8" t="s">
        <v>163</v>
      </c>
      <c r="I146" s="9" t="s">
        <v>164</v>
      </c>
      <c r="J146" s="10"/>
      <c r="K146" s="10"/>
    </row>
    <row r="147" spans="1:11" s="2" customFormat="1" x14ac:dyDescent="0.25">
      <c r="A147" t="s">
        <v>192</v>
      </c>
      <c r="B147" s="186">
        <v>33.854200800000001</v>
      </c>
      <c r="C147" s="184">
        <v>47.395881120000006</v>
      </c>
      <c r="D147" s="4"/>
      <c r="E147" s="4"/>
      <c r="F147" s="4"/>
      <c r="G147" s="4">
        <v>0</v>
      </c>
      <c r="H147" s="4"/>
      <c r="I147" s="4"/>
      <c r="J147" s="10">
        <f t="shared" si="4"/>
        <v>0</v>
      </c>
      <c r="K147" s="10">
        <f t="shared" si="5"/>
        <v>0</v>
      </c>
    </row>
    <row r="148" spans="1:11" s="2" customFormat="1" x14ac:dyDescent="0.25">
      <c r="A148" t="s">
        <v>193</v>
      </c>
      <c r="B148" s="186">
        <v>36.111147520000003</v>
      </c>
      <c r="C148" s="184">
        <v>50.781301200000009</v>
      </c>
      <c r="D148" s="4"/>
      <c r="E148" s="4"/>
      <c r="F148" s="4"/>
      <c r="G148" s="4"/>
      <c r="H148" s="4">
        <v>0</v>
      </c>
      <c r="I148" s="4"/>
      <c r="J148" s="10">
        <f t="shared" si="4"/>
        <v>0</v>
      </c>
      <c r="K148" s="10">
        <f t="shared" si="5"/>
        <v>0</v>
      </c>
    </row>
    <row r="149" spans="1:11" s="2" customFormat="1" x14ac:dyDescent="0.25">
      <c r="A149" t="s">
        <v>194</v>
      </c>
      <c r="B149" s="186">
        <v>50.781301200000009</v>
      </c>
      <c r="C149" s="184">
        <v>66.579928240000001</v>
      </c>
      <c r="D149" s="4"/>
      <c r="E149" s="4"/>
      <c r="F149" s="4"/>
      <c r="G149" s="4"/>
      <c r="H149" s="4"/>
      <c r="I149" s="4"/>
      <c r="J149" s="10">
        <f t="shared" si="4"/>
        <v>0</v>
      </c>
      <c r="K149" s="10">
        <f t="shared" si="5"/>
        <v>0</v>
      </c>
    </row>
    <row r="150" spans="1:11" s="2" customFormat="1" x14ac:dyDescent="0.25">
      <c r="A150" t="s">
        <v>195</v>
      </c>
      <c r="B150" s="186">
        <v>56.423668000000006</v>
      </c>
      <c r="C150" s="184">
        <v>74.479241760000008</v>
      </c>
      <c r="D150" s="4"/>
      <c r="E150" s="4"/>
      <c r="F150" s="4"/>
      <c r="G150" s="4"/>
      <c r="H150" s="4"/>
      <c r="I150" s="4"/>
      <c r="J150" s="10">
        <f t="shared" si="4"/>
        <v>0</v>
      </c>
      <c r="K150" s="10">
        <f t="shared" si="5"/>
        <v>0</v>
      </c>
    </row>
    <row r="151" spans="1:11" s="2" customFormat="1" x14ac:dyDescent="0.25">
      <c r="A151" t="s">
        <v>196</v>
      </c>
      <c r="B151" s="186">
        <v>60.937561440000003</v>
      </c>
      <c r="C151" s="184">
        <v>80.121608559999999</v>
      </c>
      <c r="D151" s="4"/>
      <c r="E151" s="4"/>
      <c r="F151" s="4"/>
      <c r="G151" s="4"/>
      <c r="H151" s="4"/>
      <c r="I151" s="4"/>
      <c r="J151" s="10">
        <f t="shared" si="4"/>
        <v>0</v>
      </c>
      <c r="K151" s="10">
        <f t="shared" si="5"/>
        <v>0</v>
      </c>
    </row>
    <row r="152" spans="1:11" s="2" customFormat="1" x14ac:dyDescent="0.25">
      <c r="A152" t="s">
        <v>197</v>
      </c>
      <c r="B152" s="186">
        <v>68.836874960000017</v>
      </c>
      <c r="C152" s="184">
        <v>90.277868800000022</v>
      </c>
      <c r="D152" s="4"/>
      <c r="E152" s="4"/>
      <c r="F152" s="4"/>
      <c r="G152" s="4"/>
      <c r="H152" s="4"/>
      <c r="I152" s="4"/>
      <c r="J152" s="10">
        <f t="shared" si="4"/>
        <v>0</v>
      </c>
      <c r="K152" s="10">
        <f t="shared" si="5"/>
        <v>0</v>
      </c>
    </row>
    <row r="153" spans="1:11" s="2" customFormat="1" x14ac:dyDescent="0.25">
      <c r="A153" t="s">
        <v>198</v>
      </c>
      <c r="B153" s="21">
        <v>72.222295040000006</v>
      </c>
      <c r="C153" s="21">
        <v>0</v>
      </c>
      <c r="D153" s="4"/>
      <c r="E153" s="4"/>
      <c r="F153" s="1"/>
      <c r="G153" s="1"/>
      <c r="H153" s="1"/>
      <c r="I153" s="1"/>
      <c r="J153" s="10">
        <f t="shared" si="4"/>
        <v>0</v>
      </c>
      <c r="K153" s="10">
        <f t="shared" si="5"/>
        <v>0</v>
      </c>
    </row>
    <row r="154" spans="1:11" s="2" customFormat="1" x14ac:dyDescent="0.25">
      <c r="A154" t="s">
        <v>199</v>
      </c>
      <c r="B154" s="21">
        <v>77.864661840000011</v>
      </c>
      <c r="C154" s="21">
        <v>0</v>
      </c>
      <c r="D154" s="4"/>
      <c r="E154" s="4"/>
      <c r="G154" s="1"/>
      <c r="H154" s="1"/>
      <c r="I154" s="1"/>
      <c r="J154" s="10">
        <f t="shared" si="4"/>
        <v>0</v>
      </c>
      <c r="K154" s="10">
        <f t="shared" si="5"/>
        <v>0</v>
      </c>
    </row>
    <row r="155" spans="1:11" s="2" customFormat="1" x14ac:dyDescent="0.25">
      <c r="A155" t="s">
        <v>200</v>
      </c>
      <c r="B155" s="21">
        <v>82.37855528</v>
      </c>
      <c r="C155" s="21">
        <v>0</v>
      </c>
      <c r="D155" s="4"/>
      <c r="E155" s="4"/>
      <c r="F155" s="1"/>
      <c r="G155" s="1"/>
      <c r="H155" s="1"/>
      <c r="I155" s="1"/>
      <c r="J155" s="10">
        <f t="shared" si="4"/>
        <v>0</v>
      </c>
      <c r="K155" s="10">
        <f t="shared" si="5"/>
        <v>0</v>
      </c>
    </row>
    <row r="156" spans="1:11" s="2" customFormat="1" x14ac:dyDescent="0.25">
      <c r="A156" t="s">
        <v>201</v>
      </c>
      <c r="B156" s="21">
        <v>85.763975360000003</v>
      </c>
      <c r="C156" s="21">
        <v>0</v>
      </c>
      <c r="D156" s="4"/>
      <c r="E156" s="4"/>
      <c r="F156" s="1"/>
      <c r="G156" s="1"/>
      <c r="H156" s="1"/>
      <c r="I156" s="1"/>
      <c r="J156" s="10">
        <f t="shared" si="4"/>
        <v>0</v>
      </c>
      <c r="K156" s="10">
        <f t="shared" si="5"/>
        <v>0</v>
      </c>
    </row>
    <row r="157" spans="1:11" s="2" customFormat="1" x14ac:dyDescent="0.25">
      <c r="A157" t="s">
        <v>202</v>
      </c>
      <c r="B157" s="21">
        <v>99.305655680000029</v>
      </c>
      <c r="C157" s="21">
        <v>0</v>
      </c>
      <c r="D157" s="4"/>
      <c r="E157" s="4"/>
      <c r="F157" s="1"/>
      <c r="G157" s="1"/>
      <c r="H157" s="1"/>
      <c r="I157" s="1"/>
      <c r="J157" s="10">
        <f t="shared" si="4"/>
        <v>0</v>
      </c>
      <c r="K157" s="10">
        <f t="shared" si="5"/>
        <v>0</v>
      </c>
    </row>
    <row r="158" spans="1:11" s="2" customFormat="1" x14ac:dyDescent="0.25">
      <c r="A158"/>
      <c r="B158" s="21">
        <v>0</v>
      </c>
      <c r="C158" s="159">
        <v>0</v>
      </c>
      <c r="D158" s="7" t="s">
        <v>99</v>
      </c>
      <c r="E158" s="8" t="s">
        <v>100</v>
      </c>
      <c r="F158" s="8" t="s">
        <v>225</v>
      </c>
      <c r="G158" s="8" t="s">
        <v>162</v>
      </c>
      <c r="H158" s="8" t="s">
        <v>163</v>
      </c>
      <c r="I158" s="9" t="s">
        <v>164</v>
      </c>
      <c r="J158" s="10"/>
      <c r="K158" s="10"/>
    </row>
    <row r="159" spans="1:11" s="2" customFormat="1" x14ac:dyDescent="0.25">
      <c r="A159" t="s">
        <v>203</v>
      </c>
      <c r="B159" s="184">
        <v>42.881987680000002</v>
      </c>
      <c r="C159" s="184">
        <v>49.652827840000015</v>
      </c>
      <c r="D159" s="4"/>
      <c r="E159" s="4"/>
      <c r="F159" s="4"/>
      <c r="G159" s="4">
        <v>0</v>
      </c>
      <c r="H159" s="4"/>
      <c r="I159" s="4"/>
      <c r="J159" s="10">
        <f t="shared" si="4"/>
        <v>0</v>
      </c>
      <c r="K159" s="10">
        <f t="shared" si="5"/>
        <v>0</v>
      </c>
    </row>
    <row r="160" spans="1:11" s="2" customFormat="1" x14ac:dyDescent="0.25">
      <c r="A160" t="s">
        <v>204</v>
      </c>
      <c r="B160" s="186">
        <v>48.524354480000007</v>
      </c>
      <c r="C160" s="184">
        <v>53.038247920000011</v>
      </c>
      <c r="D160" s="4"/>
      <c r="E160" s="4"/>
      <c r="F160" s="4"/>
      <c r="G160" s="4"/>
      <c r="H160" s="4">
        <v>0</v>
      </c>
      <c r="I160" s="4"/>
      <c r="J160" s="10">
        <f t="shared" si="4"/>
        <v>0</v>
      </c>
      <c r="K160" s="10">
        <f t="shared" si="5"/>
        <v>0</v>
      </c>
    </row>
    <row r="161" spans="1:11" s="2" customFormat="1" x14ac:dyDescent="0.25">
      <c r="A161" t="s">
        <v>205</v>
      </c>
      <c r="B161" s="186">
        <v>53.038247920000011</v>
      </c>
      <c r="C161" s="184">
        <v>69.965348320000004</v>
      </c>
      <c r="D161" s="4"/>
      <c r="E161" s="4"/>
      <c r="F161" s="4"/>
      <c r="G161" s="4"/>
      <c r="H161" s="4"/>
      <c r="I161" s="4"/>
      <c r="J161" s="10">
        <f t="shared" si="4"/>
        <v>0</v>
      </c>
      <c r="K161" s="10">
        <f t="shared" si="5"/>
        <v>0</v>
      </c>
    </row>
    <row r="162" spans="1:11" s="2" customFormat="1" x14ac:dyDescent="0.25">
      <c r="A162" t="s">
        <v>206</v>
      </c>
      <c r="B162" s="186">
        <v>57.55214136</v>
      </c>
      <c r="C162" s="184">
        <v>77.864661840000011</v>
      </c>
      <c r="D162" s="4"/>
      <c r="E162" s="4"/>
      <c r="F162" s="4"/>
      <c r="G162" s="4"/>
      <c r="H162" s="4"/>
      <c r="I162" s="4"/>
      <c r="J162" s="10">
        <f t="shared" si="4"/>
        <v>0</v>
      </c>
      <c r="K162" s="10">
        <f t="shared" si="5"/>
        <v>0</v>
      </c>
    </row>
    <row r="163" spans="1:11" s="2" customFormat="1" x14ac:dyDescent="0.25">
      <c r="A163" t="s">
        <v>207</v>
      </c>
      <c r="B163" s="186">
        <v>62.066034800000004</v>
      </c>
      <c r="C163" s="184">
        <v>83.507028640000016</v>
      </c>
      <c r="D163" s="4"/>
      <c r="E163" s="4"/>
      <c r="F163" s="4"/>
      <c r="G163" s="4"/>
      <c r="H163" s="4"/>
      <c r="I163" s="4"/>
      <c r="J163" s="10">
        <f t="shared" si="4"/>
        <v>0</v>
      </c>
      <c r="K163" s="10">
        <f t="shared" si="5"/>
        <v>0</v>
      </c>
    </row>
    <row r="164" spans="1:11" s="2" customFormat="1" x14ac:dyDescent="0.25">
      <c r="A164" t="s">
        <v>208</v>
      </c>
      <c r="B164" s="186">
        <v>71.093821680000019</v>
      </c>
      <c r="C164" s="184">
        <v>94.791762240000011</v>
      </c>
      <c r="D164" s="4"/>
      <c r="E164" s="4"/>
      <c r="F164" s="4"/>
      <c r="G164" s="4"/>
      <c r="H164" s="4"/>
      <c r="I164" s="4"/>
      <c r="J164" s="10">
        <f t="shared" si="4"/>
        <v>0</v>
      </c>
      <c r="K164" s="10">
        <f t="shared" si="5"/>
        <v>0</v>
      </c>
    </row>
    <row r="165" spans="1:11" s="2" customFormat="1" x14ac:dyDescent="0.25">
      <c r="A165" t="s">
        <v>209</v>
      </c>
      <c r="B165" s="21">
        <v>75.607715120000009</v>
      </c>
      <c r="C165" s="21">
        <v>0</v>
      </c>
      <c r="D165" s="4"/>
      <c r="E165" s="4"/>
      <c r="F165" s="1"/>
      <c r="G165" s="1"/>
      <c r="H165" s="1"/>
      <c r="I165" s="1"/>
      <c r="J165" s="10">
        <f t="shared" si="4"/>
        <v>0</v>
      </c>
      <c r="K165" s="10">
        <f t="shared" si="5"/>
        <v>0</v>
      </c>
    </row>
    <row r="166" spans="1:11" s="2" customFormat="1" x14ac:dyDescent="0.25">
      <c r="A166" t="s">
        <v>210</v>
      </c>
      <c r="B166" s="21">
        <v>82.37855528</v>
      </c>
      <c r="C166" s="21">
        <v>0</v>
      </c>
      <c r="D166" s="4"/>
      <c r="E166" s="4"/>
      <c r="G166" s="1"/>
      <c r="H166" s="1"/>
      <c r="I166" s="1"/>
      <c r="J166" s="10">
        <f t="shared" si="4"/>
        <v>0</v>
      </c>
      <c r="K166" s="10">
        <f t="shared" si="5"/>
        <v>0</v>
      </c>
    </row>
    <row r="167" spans="1:11" s="2" customFormat="1" x14ac:dyDescent="0.25">
      <c r="A167" t="s">
        <v>211</v>
      </c>
      <c r="B167" s="21">
        <v>86.892448720000004</v>
      </c>
      <c r="C167" s="21">
        <v>0</v>
      </c>
      <c r="D167" s="4"/>
      <c r="E167" s="4"/>
      <c r="F167" s="1"/>
      <c r="G167" s="1"/>
      <c r="H167" s="1"/>
      <c r="I167" s="1"/>
      <c r="J167" s="10">
        <f t="shared" si="4"/>
        <v>0</v>
      </c>
      <c r="K167" s="10">
        <f t="shared" si="5"/>
        <v>0</v>
      </c>
    </row>
    <row r="168" spans="1:11" s="2" customFormat="1" x14ac:dyDescent="0.25">
      <c r="A168" t="s">
        <v>212</v>
      </c>
      <c r="B168" s="21">
        <v>90.277868800000022</v>
      </c>
      <c r="C168" s="21">
        <v>0</v>
      </c>
      <c r="D168" s="4"/>
      <c r="E168" s="4"/>
      <c r="F168" s="1"/>
      <c r="G168" s="1"/>
      <c r="H168" s="1"/>
      <c r="I168" s="1"/>
      <c r="J168" s="10">
        <f t="shared" si="4"/>
        <v>0</v>
      </c>
      <c r="K168" s="10">
        <f t="shared" si="5"/>
        <v>0</v>
      </c>
    </row>
    <row r="169" spans="1:11" s="2" customFormat="1" x14ac:dyDescent="0.25">
      <c r="A169" t="s">
        <v>213</v>
      </c>
      <c r="B169" s="21">
        <v>106.07649584000002</v>
      </c>
      <c r="C169" s="21">
        <v>0</v>
      </c>
      <c r="D169" s="4"/>
      <c r="E169" s="4"/>
      <c r="F169" s="1"/>
      <c r="G169" s="1"/>
      <c r="H169" s="1"/>
      <c r="I169" s="1"/>
      <c r="J169" s="10">
        <f t="shared" si="4"/>
        <v>0</v>
      </c>
      <c r="K169" s="10">
        <f t="shared" si="5"/>
        <v>0</v>
      </c>
    </row>
    <row r="170" spans="1:11" s="2" customFormat="1" x14ac:dyDescent="0.25">
      <c r="A170"/>
      <c r="B170" s="21">
        <v>0</v>
      </c>
      <c r="C170" s="159">
        <v>0</v>
      </c>
      <c r="D170" s="7" t="s">
        <v>99</v>
      </c>
      <c r="E170" s="8" t="s">
        <v>100</v>
      </c>
      <c r="F170" s="8" t="s">
        <v>225</v>
      </c>
      <c r="G170" s="8" t="s">
        <v>162</v>
      </c>
      <c r="H170" s="8" t="s">
        <v>163</v>
      </c>
      <c r="I170" s="9" t="s">
        <v>164</v>
      </c>
      <c r="J170" s="10"/>
      <c r="K170" s="10"/>
    </row>
    <row r="171" spans="1:11" s="2" customFormat="1" x14ac:dyDescent="0.25">
      <c r="A171" t="s">
        <v>214</v>
      </c>
      <c r="B171" s="184">
        <v>48.524354480000007</v>
      </c>
      <c r="C171" s="184">
        <v>68.836874960000017</v>
      </c>
      <c r="D171" s="4"/>
      <c r="E171" s="4"/>
      <c r="F171" s="4"/>
      <c r="G171" s="4">
        <v>0</v>
      </c>
      <c r="H171" s="4"/>
      <c r="I171" s="4"/>
      <c r="J171" s="10">
        <f t="shared" si="4"/>
        <v>0</v>
      </c>
      <c r="K171" s="10">
        <f t="shared" si="5"/>
        <v>0</v>
      </c>
    </row>
    <row r="172" spans="1:11" s="2" customFormat="1" x14ac:dyDescent="0.25">
      <c r="A172" t="s">
        <v>215</v>
      </c>
      <c r="B172" s="184">
        <v>53.038247920000011</v>
      </c>
      <c r="C172" s="184">
        <v>74.479241760000008</v>
      </c>
      <c r="D172" s="4"/>
      <c r="E172" s="4"/>
      <c r="F172" s="4"/>
      <c r="G172" s="4"/>
      <c r="H172" s="4">
        <v>0</v>
      </c>
      <c r="I172" s="4"/>
      <c r="J172" s="10">
        <f t="shared" si="4"/>
        <v>0</v>
      </c>
      <c r="K172" s="10">
        <f t="shared" si="5"/>
        <v>0</v>
      </c>
    </row>
    <row r="173" spans="1:11" s="2" customFormat="1" x14ac:dyDescent="0.25">
      <c r="A173" t="s">
        <v>216</v>
      </c>
      <c r="B173" s="184">
        <v>58.680614720000001</v>
      </c>
      <c r="C173" s="184">
        <v>81.250081920000014</v>
      </c>
      <c r="D173" s="4"/>
      <c r="E173" s="4"/>
      <c r="F173" s="4"/>
      <c r="G173" s="4"/>
      <c r="H173" s="4"/>
      <c r="I173" s="4"/>
      <c r="J173" s="10">
        <f t="shared" si="4"/>
        <v>0</v>
      </c>
      <c r="K173" s="10">
        <f t="shared" si="5"/>
        <v>0</v>
      </c>
    </row>
    <row r="174" spans="1:11" s="2" customFormat="1" x14ac:dyDescent="0.25">
      <c r="A174" t="s">
        <v>217</v>
      </c>
      <c r="B174" s="184">
        <v>62.066034800000004</v>
      </c>
      <c r="C174" s="184">
        <v>86.892448720000004</v>
      </c>
      <c r="D174" s="4"/>
      <c r="E174" s="4"/>
      <c r="F174" s="4"/>
      <c r="G174" s="4"/>
      <c r="H174" s="4"/>
      <c r="I174" s="4"/>
      <c r="J174" s="10">
        <f t="shared" si="4"/>
        <v>0</v>
      </c>
      <c r="K174" s="10">
        <f t="shared" si="5"/>
        <v>0</v>
      </c>
    </row>
    <row r="175" spans="1:11" s="2" customFormat="1" x14ac:dyDescent="0.25">
      <c r="A175" t="s">
        <v>218</v>
      </c>
      <c r="B175" s="186">
        <v>71.093821680000019</v>
      </c>
      <c r="C175" s="184">
        <v>94.791762240000011</v>
      </c>
      <c r="D175" s="4"/>
      <c r="E175" s="4"/>
      <c r="F175" s="4"/>
      <c r="G175" s="4"/>
      <c r="H175" s="4"/>
      <c r="I175" s="4"/>
      <c r="J175" s="10">
        <f t="shared" si="4"/>
        <v>0</v>
      </c>
      <c r="K175" s="10">
        <f t="shared" si="5"/>
        <v>0</v>
      </c>
    </row>
    <row r="176" spans="1:11" s="2" customFormat="1" x14ac:dyDescent="0.25">
      <c r="A176" t="s">
        <v>219</v>
      </c>
      <c r="B176" s="186">
        <v>84.635502000000002</v>
      </c>
      <c r="C176" s="184">
        <v>111.71886264000001</v>
      </c>
      <c r="D176" s="4"/>
      <c r="E176" s="4"/>
      <c r="F176" s="4"/>
      <c r="G176" s="4"/>
      <c r="H176" s="4"/>
      <c r="I176" s="4"/>
      <c r="J176" s="10">
        <f t="shared" si="4"/>
        <v>0</v>
      </c>
      <c r="K176" s="10">
        <f t="shared" si="5"/>
        <v>0</v>
      </c>
    </row>
    <row r="177" spans="1:11" s="2" customFormat="1" x14ac:dyDescent="0.25">
      <c r="A177" t="s">
        <v>220</v>
      </c>
      <c r="B177" s="21">
        <v>90.277868800000022</v>
      </c>
      <c r="C177" s="21">
        <v>0</v>
      </c>
      <c r="D177" s="4"/>
      <c r="E177" s="4"/>
      <c r="F177" s="1"/>
      <c r="G177" s="1"/>
      <c r="H177" s="1"/>
      <c r="I177" s="1"/>
      <c r="J177" s="10">
        <f t="shared" si="4"/>
        <v>0</v>
      </c>
      <c r="K177" s="10">
        <f t="shared" si="5"/>
        <v>0</v>
      </c>
    </row>
    <row r="178" spans="1:11" s="2" customFormat="1" x14ac:dyDescent="0.25">
      <c r="A178" t="s">
        <v>221</v>
      </c>
      <c r="B178" s="21">
        <v>94.791762240000011</v>
      </c>
      <c r="C178" s="21">
        <v>0</v>
      </c>
      <c r="D178" s="4"/>
      <c r="E178" s="4"/>
      <c r="G178" s="1"/>
      <c r="H178" s="1"/>
      <c r="I178" s="1"/>
      <c r="J178" s="10">
        <f t="shared" si="4"/>
        <v>0</v>
      </c>
      <c r="K178" s="10">
        <f t="shared" si="5"/>
        <v>0</v>
      </c>
    </row>
    <row r="179" spans="1:11" s="2" customFormat="1" x14ac:dyDescent="0.25">
      <c r="A179" t="s">
        <v>222</v>
      </c>
      <c r="B179" s="21">
        <v>100.43412904</v>
      </c>
      <c r="C179" s="21">
        <v>0</v>
      </c>
      <c r="D179" s="4"/>
      <c r="E179" s="4"/>
      <c r="F179" s="1"/>
      <c r="G179" s="1"/>
      <c r="H179" s="1"/>
      <c r="I179" s="1"/>
      <c r="J179" s="10">
        <f t="shared" si="4"/>
        <v>0</v>
      </c>
      <c r="K179" s="10">
        <f t="shared" si="5"/>
        <v>0</v>
      </c>
    </row>
    <row r="180" spans="1:11" s="2" customFormat="1" x14ac:dyDescent="0.25">
      <c r="A180" t="s">
        <v>223</v>
      </c>
      <c r="B180" s="21">
        <v>107.20496920000001</v>
      </c>
      <c r="C180" s="21">
        <v>0</v>
      </c>
      <c r="D180" s="4"/>
      <c r="E180" s="4"/>
      <c r="F180" s="1"/>
      <c r="G180" s="1"/>
      <c r="H180" s="1"/>
      <c r="I180" s="1"/>
      <c r="J180" s="10">
        <f t="shared" si="4"/>
        <v>0</v>
      </c>
      <c r="K180" s="10">
        <f t="shared" si="5"/>
        <v>0</v>
      </c>
    </row>
    <row r="181" spans="1:11" s="2" customFormat="1" x14ac:dyDescent="0.25">
      <c r="A181" t="s">
        <v>224</v>
      </c>
      <c r="B181" s="21">
        <v>124.13206960000001</v>
      </c>
      <c r="C181" s="21">
        <v>0</v>
      </c>
      <c r="D181" s="4"/>
      <c r="E181" s="4"/>
      <c r="F181" s="1"/>
      <c r="G181" s="1"/>
      <c r="H181" s="1"/>
      <c r="I181" s="1"/>
      <c r="J181" s="10">
        <f t="shared" si="4"/>
        <v>0</v>
      </c>
      <c r="K181" s="10">
        <f t="shared" si="5"/>
        <v>0</v>
      </c>
    </row>
    <row r="182" spans="1:11" s="2" customFormat="1" x14ac:dyDescent="0.25">
      <c r="A182"/>
      <c r="B182" s="10"/>
      <c r="C182" s="10"/>
      <c r="D182" s="12"/>
      <c r="E182" s="12"/>
      <c r="F182" s="12"/>
      <c r="G182" s="3"/>
      <c r="H182" s="3"/>
      <c r="J182" s="10"/>
      <c r="K182" s="10"/>
    </row>
    <row r="183" spans="1:11" s="2" customFormat="1" x14ac:dyDescent="0.25">
      <c r="A183"/>
      <c r="C183"/>
      <c r="D183" s="5" t="s">
        <v>226</v>
      </c>
      <c r="E183" s="5" t="s">
        <v>161</v>
      </c>
      <c r="F183" s="1"/>
      <c r="G183" s="262" t="s">
        <v>227</v>
      </c>
      <c r="H183" s="262"/>
      <c r="J183" s="10"/>
      <c r="K183" s="10"/>
    </row>
    <row r="184" spans="1:11" s="10" customFormat="1" x14ac:dyDescent="0.25">
      <c r="A184" s="204" t="s">
        <v>613</v>
      </c>
      <c r="C184" s="28"/>
      <c r="D184" s="207">
        <f>ROUND(SUM(J1:J181),2)</f>
        <v>0</v>
      </c>
      <c r="E184" s="207">
        <f>ROUND(SUM(K1:K181),2)</f>
        <v>0</v>
      </c>
      <c r="F184" s="22"/>
      <c r="G184" s="263">
        <f>ROUND((D184+E184),2)</f>
        <v>0</v>
      </c>
      <c r="H184" s="263"/>
    </row>
    <row r="185" spans="1:11" s="2" customFormat="1" x14ac:dyDescent="0.25">
      <c r="A185"/>
      <c r="C185"/>
      <c r="D185" s="7" t="s">
        <v>99</v>
      </c>
      <c r="E185" s="8" t="s">
        <v>100</v>
      </c>
      <c r="F185" s="8" t="s">
        <v>225</v>
      </c>
      <c r="G185" s="8" t="s">
        <v>162</v>
      </c>
      <c r="H185" s="8" t="s">
        <v>163</v>
      </c>
      <c r="I185" s="9" t="s">
        <v>164</v>
      </c>
      <c r="J185" s="10"/>
      <c r="K185" s="10"/>
    </row>
    <row r="186" spans="1:11" s="2" customFormat="1" x14ac:dyDescent="0.25">
      <c r="A186" s="17" t="s">
        <v>595</v>
      </c>
      <c r="C186"/>
      <c r="D186" s="164">
        <f t="shared" ref="D186:I186" si="6">SUM(D3:D181)</f>
        <v>0</v>
      </c>
      <c r="E186" s="164">
        <f t="shared" si="6"/>
        <v>0</v>
      </c>
      <c r="F186" s="164">
        <f t="shared" si="6"/>
        <v>0</v>
      </c>
      <c r="G186" s="164">
        <f t="shared" si="6"/>
        <v>0</v>
      </c>
      <c r="H186" s="164">
        <f t="shared" si="6"/>
        <v>0</v>
      </c>
      <c r="I186" s="195">
        <f t="shared" si="6"/>
        <v>0</v>
      </c>
      <c r="J186" s="10"/>
      <c r="K186" s="10"/>
    </row>
    <row r="187" spans="1:11" s="2" customFormat="1" x14ac:dyDescent="0.25">
      <c r="A187"/>
      <c r="C187"/>
      <c r="D187" s="1"/>
      <c r="E187" s="1"/>
      <c r="F187" s="1"/>
      <c r="G187" s="3"/>
      <c r="H187" s="3"/>
      <c r="J187" s="10"/>
      <c r="K187" s="10"/>
    </row>
    <row r="188" spans="1:11" s="2" customFormat="1" x14ac:dyDescent="0.25">
      <c r="A188" s="260" t="s">
        <v>267</v>
      </c>
      <c r="B188" s="260"/>
      <c r="C188" s="260"/>
      <c r="D188" s="11" t="s">
        <v>155</v>
      </c>
      <c r="E188" s="16" t="s">
        <v>241</v>
      </c>
      <c r="F188"/>
      <c r="G188" s="3"/>
      <c r="H188" s="3"/>
      <c r="J188" s="10"/>
      <c r="K188" s="10"/>
    </row>
    <row r="189" spans="1:11" s="2" customFormat="1" x14ac:dyDescent="0.25">
      <c r="A189" s="23" t="s">
        <v>151</v>
      </c>
      <c r="B189" s="10">
        <v>11.096200000000001</v>
      </c>
      <c r="C189" s="10"/>
      <c r="D189" s="4"/>
      <c r="E189" s="3">
        <f>IFERROR((ROUND((B189*D189),2)),"REVISAR")</f>
        <v>0</v>
      </c>
      <c r="F189" s="1"/>
      <c r="G189" s="3"/>
      <c r="H189" s="3"/>
      <c r="J189" s="10"/>
      <c r="K189" s="10"/>
    </row>
    <row r="190" spans="1:11" s="2" customFormat="1" x14ac:dyDescent="0.25">
      <c r="A190" s="24" t="s">
        <v>153</v>
      </c>
      <c r="B190" s="10">
        <v>17.916800000000002</v>
      </c>
      <c r="C190" s="10"/>
      <c r="D190" s="4"/>
      <c r="E190" s="3">
        <f t="shared" ref="E190:E207" si="7">IFERROR((ROUND((B190*D190),2)),"REVISAR")</f>
        <v>0</v>
      </c>
      <c r="F190" s="1"/>
      <c r="G190" s="3"/>
      <c r="H190" s="3"/>
      <c r="J190" s="10"/>
      <c r="K190" s="10"/>
    </row>
    <row r="191" spans="1:11" s="2" customFormat="1" x14ac:dyDescent="0.25">
      <c r="A191" s="24" t="s">
        <v>152</v>
      </c>
      <c r="B191" s="10">
        <v>14.3538</v>
      </c>
      <c r="C191" s="10"/>
      <c r="D191" s="4"/>
      <c r="E191" s="3">
        <f t="shared" si="7"/>
        <v>0</v>
      </c>
      <c r="F191" s="1"/>
      <c r="G191" s="3"/>
      <c r="H191" s="3"/>
      <c r="J191" s="10"/>
      <c r="K191" s="10"/>
    </row>
    <row r="192" spans="1:11" s="2" customFormat="1" x14ac:dyDescent="0.25">
      <c r="A192" s="24" t="s">
        <v>154</v>
      </c>
      <c r="B192" s="10">
        <v>20.36</v>
      </c>
      <c r="C192" s="10"/>
      <c r="D192" s="4"/>
      <c r="E192" s="3">
        <f t="shared" si="7"/>
        <v>0</v>
      </c>
      <c r="F192" s="1"/>
      <c r="G192" s="3"/>
      <c r="H192" s="3"/>
      <c r="J192" s="10"/>
      <c r="K192" s="10"/>
    </row>
    <row r="193" spans="1:11" s="2" customFormat="1" x14ac:dyDescent="0.25">
      <c r="A193" s="24" t="s">
        <v>230</v>
      </c>
      <c r="B193" s="10">
        <v>33.492199999999997</v>
      </c>
      <c r="C193" s="10"/>
      <c r="D193" s="4"/>
      <c r="E193" s="3">
        <f t="shared" si="7"/>
        <v>0</v>
      </c>
      <c r="F193" s="1"/>
      <c r="G193" s="3"/>
      <c r="H193" s="3"/>
      <c r="J193" s="10"/>
      <c r="K193" s="10"/>
    </row>
    <row r="194" spans="1:11" s="2" customFormat="1" x14ac:dyDescent="0.25">
      <c r="A194" s="24" t="s">
        <v>231</v>
      </c>
      <c r="B194" s="10">
        <v>50.289200000000001</v>
      </c>
      <c r="C194" s="10"/>
      <c r="D194" s="4"/>
      <c r="E194" s="3">
        <f t="shared" si="7"/>
        <v>0</v>
      </c>
      <c r="F194" s="1"/>
      <c r="G194" s="3"/>
      <c r="H194" s="3"/>
      <c r="J194" s="10"/>
      <c r="K194" s="10"/>
    </row>
    <row r="195" spans="1:11" s="2" customFormat="1" x14ac:dyDescent="0.25">
      <c r="A195" t="s">
        <v>232</v>
      </c>
      <c r="B195" s="10">
        <v>70.547399999999996</v>
      </c>
      <c r="C195" s="10"/>
      <c r="D195" s="4"/>
      <c r="E195" s="3">
        <f t="shared" si="7"/>
        <v>0</v>
      </c>
      <c r="F195" s="1"/>
      <c r="G195" s="3"/>
      <c r="H195" s="3"/>
      <c r="J195" s="10"/>
      <c r="K195" s="10"/>
    </row>
    <row r="196" spans="1:11" s="2" customFormat="1" x14ac:dyDescent="0.25">
      <c r="A196" t="s">
        <v>233</v>
      </c>
      <c r="B196" s="10">
        <v>120.8366</v>
      </c>
      <c r="C196" s="10"/>
      <c r="D196" s="4"/>
      <c r="E196" s="3">
        <f t="shared" si="7"/>
        <v>0</v>
      </c>
      <c r="F196" s="1"/>
      <c r="G196" s="3"/>
      <c r="H196" s="3"/>
      <c r="J196" s="10"/>
      <c r="K196" s="10"/>
    </row>
    <row r="197" spans="1:11" s="2" customFormat="1" x14ac:dyDescent="0.25">
      <c r="A197" t="s">
        <v>147</v>
      </c>
      <c r="B197" s="10">
        <v>27.486000000000001</v>
      </c>
      <c r="C197" s="10"/>
      <c r="D197" s="4"/>
      <c r="E197" s="3">
        <f t="shared" si="7"/>
        <v>0</v>
      </c>
      <c r="F197" s="1"/>
      <c r="G197" s="3"/>
      <c r="H197" s="3"/>
      <c r="J197" s="10"/>
      <c r="K197" s="10"/>
    </row>
    <row r="198" spans="1:11" s="2" customFormat="1" x14ac:dyDescent="0.25">
      <c r="A198" t="s">
        <v>148</v>
      </c>
      <c r="B198" s="10">
        <v>40.72</v>
      </c>
      <c r="C198" s="10"/>
      <c r="D198" s="4"/>
      <c r="E198" s="3">
        <f t="shared" si="7"/>
        <v>0</v>
      </c>
      <c r="F198" s="1"/>
      <c r="G198" s="3"/>
      <c r="H198" s="3"/>
      <c r="J198" s="10"/>
      <c r="K198" s="10"/>
    </row>
    <row r="199" spans="1:11" s="2" customFormat="1" x14ac:dyDescent="0.25">
      <c r="A199" t="s">
        <v>149</v>
      </c>
      <c r="B199" s="10">
        <v>31.1508</v>
      </c>
      <c r="C199" s="10"/>
      <c r="D199" s="4"/>
      <c r="E199" s="3">
        <f t="shared" si="7"/>
        <v>0</v>
      </c>
      <c r="F199" s="1"/>
      <c r="G199" s="3"/>
      <c r="H199" s="3"/>
      <c r="J199" s="10"/>
      <c r="K199" s="10"/>
    </row>
    <row r="200" spans="1:11" s="2" customFormat="1" x14ac:dyDescent="0.25">
      <c r="A200" t="s">
        <v>150</v>
      </c>
      <c r="B200" s="10">
        <v>47.846000000000004</v>
      </c>
      <c r="C200" s="10"/>
      <c r="D200" s="4"/>
      <c r="E200" s="3">
        <f t="shared" si="7"/>
        <v>0</v>
      </c>
      <c r="F200" s="1"/>
      <c r="G200" s="3"/>
      <c r="H200" s="3"/>
      <c r="J200" s="10"/>
      <c r="K200" s="10"/>
    </row>
    <row r="201" spans="1:11" s="2" customFormat="1" x14ac:dyDescent="0.25">
      <c r="A201" t="s">
        <v>234</v>
      </c>
      <c r="B201" s="10">
        <v>51.408999999999999</v>
      </c>
      <c r="C201" s="10"/>
      <c r="D201" s="4"/>
      <c r="E201" s="3">
        <f t="shared" si="7"/>
        <v>0</v>
      </c>
      <c r="F201" s="1"/>
      <c r="G201" s="3"/>
      <c r="H201" s="3"/>
      <c r="J201" s="10"/>
      <c r="K201" s="10"/>
    </row>
    <row r="202" spans="1:11" s="2" customFormat="1" x14ac:dyDescent="0.25">
      <c r="A202" t="s">
        <v>235</v>
      </c>
      <c r="B202" s="10">
        <v>72.990600000000001</v>
      </c>
      <c r="C202" s="10"/>
      <c r="D202" s="4"/>
      <c r="E202" s="3">
        <f t="shared" si="7"/>
        <v>0</v>
      </c>
      <c r="F202" s="1"/>
      <c r="G202" s="3"/>
      <c r="H202" s="3"/>
      <c r="J202" s="10"/>
      <c r="K202" s="10"/>
    </row>
    <row r="203" spans="1:11" s="2" customFormat="1" x14ac:dyDescent="0.25">
      <c r="A203" t="s">
        <v>236</v>
      </c>
      <c r="B203" s="10">
        <v>32.270600000000002</v>
      </c>
      <c r="C203" s="10"/>
      <c r="D203" s="4"/>
      <c r="E203" s="3">
        <f t="shared" si="7"/>
        <v>0</v>
      </c>
      <c r="F203" s="1"/>
      <c r="G203" s="3"/>
      <c r="H203" s="3"/>
      <c r="J203" s="10"/>
      <c r="K203" s="10"/>
    </row>
    <row r="204" spans="1:11" s="2" customFormat="1" x14ac:dyDescent="0.25">
      <c r="A204" s="25" t="s">
        <v>237</v>
      </c>
      <c r="B204" s="10">
        <v>39.498399999999997</v>
      </c>
      <c r="C204" s="10"/>
      <c r="D204" s="4"/>
      <c r="E204" s="3">
        <f t="shared" si="7"/>
        <v>0</v>
      </c>
      <c r="F204" s="1"/>
      <c r="G204" s="3"/>
      <c r="H204" s="3"/>
      <c r="J204" s="10"/>
      <c r="K204" s="10"/>
    </row>
    <row r="205" spans="1:11" s="2" customFormat="1" x14ac:dyDescent="0.25">
      <c r="A205" t="s">
        <v>239</v>
      </c>
      <c r="B205" s="10">
        <v>1.4252</v>
      </c>
      <c r="C205" s="10"/>
      <c r="D205" s="4"/>
      <c r="E205" s="3">
        <f t="shared" si="7"/>
        <v>0</v>
      </c>
      <c r="F205" s="1"/>
      <c r="G205" s="3"/>
      <c r="H205" s="3"/>
      <c r="J205" s="10"/>
      <c r="K205" s="10"/>
    </row>
    <row r="206" spans="1:11" s="2" customFormat="1" x14ac:dyDescent="0.25">
      <c r="A206" t="s">
        <v>238</v>
      </c>
      <c r="B206" s="10">
        <v>1.4252</v>
      </c>
      <c r="C206" s="10"/>
      <c r="D206" s="4"/>
      <c r="E206" s="3">
        <f t="shared" si="7"/>
        <v>0</v>
      </c>
      <c r="F206" s="1"/>
      <c r="G206" s="3"/>
      <c r="H206" s="3"/>
      <c r="J206" s="10"/>
      <c r="K206" s="10"/>
    </row>
    <row r="207" spans="1:11" s="2" customFormat="1" x14ac:dyDescent="0.25">
      <c r="A207" t="s">
        <v>268</v>
      </c>
      <c r="B207" s="10">
        <v>102.7162</v>
      </c>
      <c r="C207" s="10"/>
      <c r="D207" s="4"/>
      <c r="E207" s="3">
        <f t="shared" si="7"/>
        <v>0</v>
      </c>
      <c r="F207" s="1"/>
      <c r="G207" s="3"/>
      <c r="H207" s="3"/>
      <c r="J207" s="10"/>
      <c r="K207" s="10"/>
    </row>
    <row r="208" spans="1:11" s="2" customFormat="1" x14ac:dyDescent="0.25">
      <c r="A208"/>
      <c r="B208" s="10"/>
      <c r="C208" s="10"/>
      <c r="D208" s="1"/>
      <c r="E208" s="22"/>
      <c r="F208" s="1"/>
      <c r="G208" s="1"/>
      <c r="H208" s="1"/>
      <c r="J208" s="10"/>
      <c r="K208" s="10"/>
    </row>
    <row r="209" spans="1:13" s="2" customFormat="1" x14ac:dyDescent="0.25">
      <c r="A209" s="17" t="s">
        <v>156</v>
      </c>
      <c r="B209" s="10"/>
      <c r="C209" s="10"/>
      <c r="D209" s="1"/>
      <c r="E209" s="15">
        <f>ROUND((SUM(E189:E207)),2)</f>
        <v>0</v>
      </c>
      <c r="F209" s="1"/>
      <c r="G209" s="3"/>
      <c r="H209" s="3"/>
      <c r="J209" s="10"/>
      <c r="K209" s="10"/>
      <c r="L209"/>
      <c r="M209"/>
    </row>
    <row r="210" spans="1:13" s="2" customFormat="1" x14ac:dyDescent="0.25">
      <c r="A210"/>
      <c r="B210" s="10"/>
      <c r="C210" s="10"/>
      <c r="D210" s="1"/>
      <c r="E210" s="1"/>
      <c r="F210" s="1"/>
      <c r="G210" s="3"/>
      <c r="H210" s="3"/>
      <c r="J210" s="10"/>
      <c r="K210" s="10"/>
      <c r="L210"/>
      <c r="M210"/>
    </row>
    <row r="212" spans="1:13" s="2" customFormat="1" x14ac:dyDescent="0.25">
      <c r="A212" s="17" t="s">
        <v>101</v>
      </c>
      <c r="C212"/>
      <c r="D212" s="1"/>
      <c r="E212" s="4"/>
      <c r="F212" s="1"/>
      <c r="G212" s="3"/>
      <c r="H212" s="3"/>
      <c r="J212" s="10"/>
      <c r="K212" s="10"/>
      <c r="L212"/>
      <c r="M212"/>
    </row>
    <row r="213" spans="1:13" s="2" customFormat="1" x14ac:dyDescent="0.25">
      <c r="A213"/>
      <c r="C213"/>
      <c r="D213" s="1"/>
      <c r="E213" s="12"/>
      <c r="F213" s="1"/>
      <c r="G213" s="3"/>
      <c r="H213" s="3"/>
      <c r="J213" s="10"/>
      <c r="K213" s="10"/>
      <c r="L213"/>
      <c r="M213"/>
    </row>
    <row r="215" spans="1:13" s="10" customFormat="1" x14ac:dyDescent="0.25">
      <c r="A215" s="204" t="s">
        <v>157</v>
      </c>
      <c r="C215" s="205"/>
      <c r="D215" s="22"/>
      <c r="E215" s="265">
        <f>IFERROR((ROUND((G184+E209)-((G184+E209)*E212/100),2)),"VER DTO")</f>
        <v>0</v>
      </c>
      <c r="F215" s="266"/>
      <c r="G215" s="206" t="s">
        <v>160</v>
      </c>
      <c r="H215" s="22"/>
      <c r="L215" s="28"/>
      <c r="M215" s="28"/>
    </row>
    <row r="216" spans="1:13" s="10" customFormat="1" x14ac:dyDescent="0.25">
      <c r="A216" s="204" t="s">
        <v>158</v>
      </c>
      <c r="C216" s="205"/>
      <c r="D216" s="22"/>
      <c r="E216" s="265">
        <f>IFERROR((ROUND(E215*1.21,2)),"REVISAR")</f>
        <v>0</v>
      </c>
      <c r="F216" s="266"/>
      <c r="G216" s="206" t="s">
        <v>159</v>
      </c>
      <c r="H216" s="22"/>
      <c r="L216" s="28"/>
      <c r="M216" s="28"/>
    </row>
    <row r="218" spans="1:13" ht="21" x14ac:dyDescent="0.35">
      <c r="A218" s="267" t="s">
        <v>608</v>
      </c>
      <c r="B218" s="267"/>
      <c r="C218" s="267"/>
      <c r="D218" s="267"/>
      <c r="E218" s="267"/>
      <c r="F218" s="267"/>
      <c r="G218" s="267"/>
      <c r="H218" s="267"/>
      <c r="I218" s="267"/>
      <c r="J218" s="267"/>
      <c r="K218" s="210"/>
      <c r="L218" s="75"/>
    </row>
    <row r="219" spans="1:13" x14ac:dyDescent="0.25">
      <c r="A219" s="17" t="s">
        <v>594</v>
      </c>
      <c r="E219" s="4"/>
    </row>
    <row r="221" spans="1:13" s="28" customFormat="1" x14ac:dyDescent="0.25">
      <c r="A221" s="204" t="s">
        <v>592</v>
      </c>
      <c r="B221" s="10"/>
      <c r="D221" s="22"/>
      <c r="E221" s="264">
        <f>IFERROR(ROUND((E215*E219/100)+E215,2),"REVISAR")</f>
        <v>0</v>
      </c>
      <c r="F221" s="264"/>
      <c r="G221" s="206" t="s">
        <v>160</v>
      </c>
      <c r="H221" s="10"/>
      <c r="I221" s="10"/>
      <c r="J221" s="10"/>
      <c r="K221" s="10"/>
    </row>
    <row r="222" spans="1:13" s="28" customFormat="1" x14ac:dyDescent="0.25">
      <c r="A222" s="204" t="s">
        <v>593</v>
      </c>
      <c r="B222" s="10"/>
      <c r="D222" s="22"/>
      <c r="E222" s="264">
        <f>IFERROR((ROUND(E221*1.21,2)),"REVISAR")</f>
        <v>0</v>
      </c>
      <c r="F222" s="264"/>
      <c r="G222" s="206" t="s">
        <v>159</v>
      </c>
      <c r="H222" s="10"/>
      <c r="I222" s="10"/>
      <c r="J222" s="10"/>
      <c r="K222" s="10"/>
    </row>
    <row r="225" spans="1:15" ht="14.45" customHeight="1" x14ac:dyDescent="0.25">
      <c r="A225" s="252" t="s">
        <v>606</v>
      </c>
      <c r="B225" s="253"/>
      <c r="C225" s="253"/>
      <c r="D225" s="253"/>
      <c r="E225" s="253"/>
      <c r="F225" s="253"/>
      <c r="G225" s="253"/>
      <c r="H225" s="253"/>
      <c r="I225" s="253"/>
      <c r="J225" s="253"/>
      <c r="K225" s="253"/>
      <c r="L225" s="253"/>
      <c r="M225" s="167"/>
      <c r="N225" s="167"/>
      <c r="O225" s="167"/>
    </row>
    <row r="226" spans="1:15" ht="14.45" customHeight="1" x14ac:dyDescent="0.25">
      <c r="A226" s="252"/>
      <c r="B226" s="253"/>
      <c r="C226" s="253"/>
      <c r="D226" s="253"/>
      <c r="E226" s="253"/>
      <c r="F226" s="253"/>
      <c r="G226" s="253"/>
      <c r="H226" s="253"/>
      <c r="I226" s="253"/>
      <c r="J226" s="253"/>
      <c r="K226" s="253"/>
      <c r="L226" s="253"/>
      <c r="M226" s="167"/>
      <c r="N226" s="167"/>
      <c r="O226" s="167"/>
    </row>
    <row r="227" spans="1:15" ht="15" customHeight="1" thickBot="1" x14ac:dyDescent="0.3">
      <c r="A227" s="252"/>
      <c r="B227" s="253"/>
      <c r="C227" s="253"/>
      <c r="D227" s="253"/>
      <c r="E227" s="253"/>
      <c r="F227" s="253"/>
      <c r="G227" s="253"/>
      <c r="H227" s="253"/>
      <c r="I227" s="253"/>
      <c r="J227" s="253"/>
      <c r="K227" s="253"/>
      <c r="L227" s="253"/>
      <c r="M227" s="167"/>
      <c r="N227" s="167"/>
      <c r="O227" s="167"/>
    </row>
    <row r="228" spans="1:15" ht="15.75" thickBot="1" x14ac:dyDescent="0.3">
      <c r="A228" s="194" t="s">
        <v>611</v>
      </c>
      <c r="B228" s="142"/>
      <c r="C228" s="143"/>
      <c r="D228" s="144" t="s">
        <v>579</v>
      </c>
      <c r="E228" s="145"/>
      <c r="F228" s="145"/>
      <c r="G228" s="172"/>
      <c r="H228" s="153"/>
      <c r="I228" s="168" t="s">
        <v>580</v>
      </c>
      <c r="J228" s="211"/>
      <c r="K228" s="211"/>
      <c r="L228" s="166"/>
    </row>
    <row r="229" spans="1:15" ht="15.75" thickBot="1" x14ac:dyDescent="0.3">
      <c r="A229" s="146"/>
      <c r="D229" s="147" t="s">
        <v>581</v>
      </c>
      <c r="E229" s="148"/>
      <c r="F229" s="148"/>
      <c r="G229" s="173"/>
      <c r="H229" s="176"/>
      <c r="I229" s="169" t="s">
        <v>582</v>
      </c>
      <c r="J229" s="212"/>
      <c r="K229" s="212"/>
      <c r="L229" s="149"/>
    </row>
    <row r="230" spans="1:15" ht="21.75" thickBot="1" x14ac:dyDescent="0.4">
      <c r="A230" s="150" t="s">
        <v>583</v>
      </c>
      <c r="D230" s="151" t="s">
        <v>584</v>
      </c>
      <c r="E230" s="152"/>
      <c r="F230" s="152"/>
      <c r="G230" s="174" t="s">
        <v>585</v>
      </c>
      <c r="H230" s="177"/>
      <c r="I230" s="170" t="s">
        <v>584</v>
      </c>
      <c r="J230" s="213"/>
      <c r="K230" s="214" t="s">
        <v>585</v>
      </c>
      <c r="L230" s="149"/>
    </row>
    <row r="231" spans="1:15" ht="21.75" thickBot="1" x14ac:dyDescent="0.4">
      <c r="A231" s="150" t="s">
        <v>586</v>
      </c>
      <c r="D231" s="179"/>
      <c r="E231" s="254" t="s">
        <v>587</v>
      </c>
      <c r="F231" s="255"/>
      <c r="G231" s="180"/>
      <c r="H231" s="178"/>
      <c r="I231" s="181"/>
      <c r="J231" s="244" t="s">
        <v>587</v>
      </c>
      <c r="K231" s="243"/>
      <c r="L231" s="149"/>
    </row>
    <row r="232" spans="1:15" ht="21.75" thickBot="1" x14ac:dyDescent="0.4">
      <c r="A232" s="150" t="s">
        <v>588</v>
      </c>
      <c r="D232" s="153"/>
      <c r="E232" s="153"/>
      <c r="F232" s="153"/>
      <c r="G232" s="175"/>
      <c r="H232" s="153"/>
      <c r="I232" s="171"/>
      <c r="J232" s="216"/>
      <c r="K232" s="216"/>
      <c r="L232" s="149"/>
    </row>
    <row r="233" spans="1:15" s="196" customFormat="1" ht="19.5" thickBot="1" x14ac:dyDescent="0.3">
      <c r="A233" s="197"/>
      <c r="B233" s="141"/>
      <c r="C233" s="198"/>
      <c r="D233" s="256" t="s">
        <v>589</v>
      </c>
      <c r="E233" s="257"/>
      <c r="F233" s="258"/>
      <c r="G233" s="199"/>
      <c r="H233" s="178"/>
      <c r="I233" s="257" t="s">
        <v>590</v>
      </c>
      <c r="J233" s="257"/>
      <c r="K233" s="217" t="str">
        <f>IFERROR(((G233*(I231/D231))*(K231/G231)),"")</f>
        <v/>
      </c>
      <c r="L233" s="154"/>
    </row>
    <row r="234" spans="1:15" s="196" customFormat="1" x14ac:dyDescent="0.25">
      <c r="A234" s="259" t="s">
        <v>591</v>
      </c>
      <c r="B234" s="259"/>
      <c r="C234" s="259"/>
      <c r="D234" s="259"/>
      <c r="E234" s="259"/>
      <c r="F234" s="259"/>
      <c r="G234" s="259"/>
      <c r="H234" s="259"/>
      <c r="I234" s="259"/>
      <c r="J234" s="259"/>
      <c r="K234" s="259"/>
      <c r="L234" s="259"/>
      <c r="M234" s="2"/>
      <c r="O234" s="2"/>
    </row>
    <row r="235" spans="1:15" x14ac:dyDescent="0.25">
      <c r="I235" s="1"/>
      <c r="J235" s="22"/>
      <c r="K235" s="22"/>
      <c r="L235" s="75"/>
    </row>
    <row r="236" spans="1:15" ht="14.45" customHeight="1" x14ac:dyDescent="0.25">
      <c r="A236" s="252" t="s">
        <v>606</v>
      </c>
      <c r="B236" s="253"/>
      <c r="C236" s="253"/>
      <c r="D236" s="253"/>
      <c r="E236" s="253"/>
      <c r="F236" s="253"/>
      <c r="G236" s="253"/>
      <c r="H236" s="253"/>
      <c r="I236" s="253"/>
      <c r="J236" s="253"/>
      <c r="K236" s="253"/>
      <c r="L236" s="253"/>
      <c r="M236" s="167"/>
      <c r="N236" s="167"/>
      <c r="O236" s="167"/>
    </row>
    <row r="237" spans="1:15" ht="14.45" customHeight="1" x14ac:dyDescent="0.25">
      <c r="A237" s="252"/>
      <c r="B237" s="253"/>
      <c r="C237" s="253"/>
      <c r="D237" s="253"/>
      <c r="E237" s="253"/>
      <c r="F237" s="253"/>
      <c r="G237" s="253"/>
      <c r="H237" s="253"/>
      <c r="I237" s="253"/>
      <c r="J237" s="253"/>
      <c r="K237" s="253"/>
      <c r="L237" s="253"/>
      <c r="M237" s="167"/>
      <c r="N237" s="167"/>
      <c r="O237" s="167"/>
    </row>
    <row r="238" spans="1:15" ht="15" customHeight="1" thickBot="1" x14ac:dyDescent="0.3">
      <c r="A238" s="252"/>
      <c r="B238" s="253"/>
      <c r="C238" s="253"/>
      <c r="D238" s="253"/>
      <c r="E238" s="253"/>
      <c r="F238" s="253"/>
      <c r="G238" s="253"/>
      <c r="H238" s="253"/>
      <c r="I238" s="253"/>
      <c r="J238" s="253"/>
      <c r="K238" s="253"/>
      <c r="L238" s="253"/>
      <c r="M238" s="167"/>
      <c r="N238" s="167"/>
      <c r="O238" s="167"/>
    </row>
    <row r="239" spans="1:15" ht="15.75" thickBot="1" x14ac:dyDescent="0.3">
      <c r="A239" s="194" t="s">
        <v>611</v>
      </c>
      <c r="B239" s="142"/>
      <c r="C239" s="143"/>
      <c r="D239" s="144" t="s">
        <v>579</v>
      </c>
      <c r="E239" s="145"/>
      <c r="F239" s="145"/>
      <c r="G239" s="172"/>
      <c r="H239" s="153"/>
      <c r="I239" s="168" t="s">
        <v>580</v>
      </c>
      <c r="J239" s="211"/>
      <c r="K239" s="211"/>
      <c r="L239" s="166"/>
    </row>
    <row r="240" spans="1:15" ht="15.75" thickBot="1" x14ac:dyDescent="0.3">
      <c r="A240" s="146"/>
      <c r="D240" s="147" t="s">
        <v>581</v>
      </c>
      <c r="E240" s="148"/>
      <c r="F240" s="148"/>
      <c r="G240" s="173"/>
      <c r="H240" s="176"/>
      <c r="I240" s="169" t="s">
        <v>582</v>
      </c>
      <c r="J240" s="212"/>
      <c r="K240" s="212"/>
      <c r="L240" s="149"/>
    </row>
    <row r="241" spans="1:15" ht="21.75" thickBot="1" x14ac:dyDescent="0.4">
      <c r="A241" s="150" t="s">
        <v>583</v>
      </c>
      <c r="D241" s="151" t="s">
        <v>584</v>
      </c>
      <c r="E241" s="152"/>
      <c r="F241" s="152"/>
      <c r="G241" s="174" t="s">
        <v>585</v>
      </c>
      <c r="H241" s="177"/>
      <c r="I241" s="170" t="s">
        <v>584</v>
      </c>
      <c r="J241" s="213"/>
      <c r="K241" s="214" t="s">
        <v>585</v>
      </c>
      <c r="L241" s="149"/>
    </row>
    <row r="242" spans="1:15" ht="21.75" thickBot="1" x14ac:dyDescent="0.4">
      <c r="A242" s="150" t="s">
        <v>586</v>
      </c>
      <c r="D242" s="179"/>
      <c r="E242" s="254" t="s">
        <v>587</v>
      </c>
      <c r="F242" s="255"/>
      <c r="G242" s="180"/>
      <c r="H242" s="178"/>
      <c r="I242" s="181"/>
      <c r="J242" s="244" t="s">
        <v>587</v>
      </c>
      <c r="K242" s="243"/>
      <c r="L242" s="149"/>
    </row>
    <row r="243" spans="1:15" ht="21.75" thickBot="1" x14ac:dyDescent="0.4">
      <c r="A243" s="150" t="s">
        <v>588</v>
      </c>
      <c r="D243" s="153"/>
      <c r="E243" s="153"/>
      <c r="F243" s="153"/>
      <c r="G243" s="175"/>
      <c r="H243" s="153"/>
      <c r="I243" s="171"/>
      <c r="J243" s="216"/>
      <c r="K243" s="216"/>
      <c r="L243" s="149"/>
    </row>
    <row r="244" spans="1:15" s="196" customFormat="1" ht="19.5" thickBot="1" x14ac:dyDescent="0.3">
      <c r="A244" s="197"/>
      <c r="B244" s="141"/>
      <c r="C244" s="198"/>
      <c r="D244" s="256" t="s">
        <v>589</v>
      </c>
      <c r="E244" s="257"/>
      <c r="F244" s="258"/>
      <c r="G244" s="199"/>
      <c r="H244" s="178"/>
      <c r="I244" s="257" t="s">
        <v>590</v>
      </c>
      <c r="J244" s="257"/>
      <c r="K244" s="217" t="str">
        <f>IFERROR(((G244*(I242/D242))*(K242/G242)),"")</f>
        <v/>
      </c>
      <c r="L244" s="154"/>
    </row>
    <row r="245" spans="1:15" s="196" customFormat="1" x14ac:dyDescent="0.25">
      <c r="A245" s="259" t="s">
        <v>591</v>
      </c>
      <c r="B245" s="259"/>
      <c r="C245" s="259"/>
      <c r="D245" s="259"/>
      <c r="E245" s="259"/>
      <c r="F245" s="259"/>
      <c r="G245" s="259"/>
      <c r="H245" s="259"/>
      <c r="I245" s="259"/>
      <c r="J245" s="259"/>
      <c r="K245" s="259"/>
      <c r="L245" s="259"/>
      <c r="M245" s="2"/>
      <c r="O245" s="2"/>
    </row>
    <row r="247" spans="1:15" ht="14.45" customHeight="1" x14ac:dyDescent="0.25">
      <c r="A247" s="252" t="s">
        <v>606</v>
      </c>
      <c r="B247" s="253"/>
      <c r="C247" s="253"/>
      <c r="D247" s="253"/>
      <c r="E247" s="253"/>
      <c r="F247" s="253"/>
      <c r="G247" s="253"/>
      <c r="H247" s="253"/>
      <c r="I247" s="253"/>
      <c r="J247" s="253"/>
      <c r="K247" s="253"/>
      <c r="L247" s="253"/>
      <c r="M247" s="167"/>
      <c r="N247" s="167"/>
      <c r="O247" s="167"/>
    </row>
    <row r="248" spans="1:15" ht="14.45" customHeight="1" x14ac:dyDescent="0.25">
      <c r="A248" s="252"/>
      <c r="B248" s="253"/>
      <c r="C248" s="253"/>
      <c r="D248" s="253"/>
      <c r="E248" s="253"/>
      <c r="F248" s="253"/>
      <c r="G248" s="253"/>
      <c r="H248" s="253"/>
      <c r="I248" s="253"/>
      <c r="J248" s="253"/>
      <c r="K248" s="253"/>
      <c r="L248" s="253"/>
      <c r="M248" s="167"/>
      <c r="N248" s="167"/>
      <c r="O248" s="167"/>
    </row>
    <row r="249" spans="1:15" ht="15" customHeight="1" thickBot="1" x14ac:dyDescent="0.3">
      <c r="A249" s="252"/>
      <c r="B249" s="253"/>
      <c r="C249" s="253"/>
      <c r="D249" s="253"/>
      <c r="E249" s="253"/>
      <c r="F249" s="253"/>
      <c r="G249" s="253"/>
      <c r="H249" s="253"/>
      <c r="I249" s="253"/>
      <c r="J249" s="253"/>
      <c r="K249" s="253"/>
      <c r="L249" s="253"/>
      <c r="M249" s="167"/>
      <c r="N249" s="167"/>
      <c r="O249" s="167"/>
    </row>
    <row r="250" spans="1:15" ht="15.75" thickBot="1" x14ac:dyDescent="0.3">
      <c r="A250" s="194" t="s">
        <v>611</v>
      </c>
      <c r="B250" s="142"/>
      <c r="C250" s="143"/>
      <c r="D250" s="144" t="s">
        <v>579</v>
      </c>
      <c r="E250" s="145"/>
      <c r="F250" s="145"/>
      <c r="G250" s="172"/>
      <c r="H250" s="153"/>
      <c r="I250" s="168" t="s">
        <v>580</v>
      </c>
      <c r="J250" s="211"/>
      <c r="K250" s="211"/>
      <c r="L250" s="166"/>
    </row>
    <row r="251" spans="1:15" ht="15.75" thickBot="1" x14ac:dyDescent="0.3">
      <c r="A251" s="146"/>
      <c r="D251" s="147" t="s">
        <v>581</v>
      </c>
      <c r="E251" s="148"/>
      <c r="F251" s="148"/>
      <c r="G251" s="173"/>
      <c r="H251" s="176"/>
      <c r="I251" s="169" t="s">
        <v>582</v>
      </c>
      <c r="J251" s="212"/>
      <c r="K251" s="212"/>
      <c r="L251" s="149"/>
    </row>
    <row r="252" spans="1:15" ht="21.75" thickBot="1" x14ac:dyDescent="0.4">
      <c r="A252" s="150" t="s">
        <v>583</v>
      </c>
      <c r="D252" s="151" t="s">
        <v>584</v>
      </c>
      <c r="E252" s="152"/>
      <c r="F252" s="152"/>
      <c r="G252" s="174" t="s">
        <v>585</v>
      </c>
      <c r="H252" s="177"/>
      <c r="I252" s="170" t="s">
        <v>584</v>
      </c>
      <c r="J252" s="213"/>
      <c r="K252" s="214" t="s">
        <v>585</v>
      </c>
      <c r="L252" s="149"/>
    </row>
    <row r="253" spans="1:15" ht="21.75" thickBot="1" x14ac:dyDescent="0.4">
      <c r="A253" s="150" t="s">
        <v>586</v>
      </c>
      <c r="D253" s="179"/>
      <c r="E253" s="254" t="s">
        <v>587</v>
      </c>
      <c r="F253" s="255"/>
      <c r="G253" s="180"/>
      <c r="H253" s="178"/>
      <c r="I253" s="181"/>
      <c r="J253" s="244" t="s">
        <v>587</v>
      </c>
      <c r="K253" s="243"/>
      <c r="L253" s="149"/>
    </row>
    <row r="254" spans="1:15" ht="21.75" thickBot="1" x14ac:dyDescent="0.4">
      <c r="A254" s="150" t="s">
        <v>588</v>
      </c>
      <c r="D254" s="153"/>
      <c r="E254" s="153"/>
      <c r="F254" s="153"/>
      <c r="G254" s="175"/>
      <c r="H254" s="153"/>
      <c r="I254" s="171"/>
      <c r="J254" s="216"/>
      <c r="K254" s="216"/>
      <c r="L254" s="149"/>
    </row>
    <row r="255" spans="1:15" s="196" customFormat="1" ht="19.5" thickBot="1" x14ac:dyDescent="0.3">
      <c r="A255" s="197"/>
      <c r="B255" s="141"/>
      <c r="C255" s="198"/>
      <c r="D255" s="256" t="s">
        <v>589</v>
      </c>
      <c r="E255" s="257"/>
      <c r="F255" s="258"/>
      <c r="G255" s="199"/>
      <c r="H255" s="178"/>
      <c r="I255" s="257" t="s">
        <v>590</v>
      </c>
      <c r="J255" s="257"/>
      <c r="K255" s="217" t="str">
        <f>IFERROR(((G255*(I253/D253))*(K253/G253)),"")</f>
        <v/>
      </c>
      <c r="L255" s="154"/>
    </row>
    <row r="256" spans="1:15" s="196" customFormat="1" x14ac:dyDescent="0.25">
      <c r="A256" s="259" t="s">
        <v>591</v>
      </c>
      <c r="B256" s="259"/>
      <c r="C256" s="259"/>
      <c r="D256" s="259"/>
      <c r="E256" s="259"/>
      <c r="F256" s="259"/>
      <c r="G256" s="259"/>
      <c r="H256" s="259"/>
      <c r="I256" s="259"/>
      <c r="J256" s="259"/>
      <c r="K256" s="259"/>
      <c r="L256" s="259"/>
      <c r="M256" s="2"/>
      <c r="O256" s="2"/>
    </row>
  </sheetData>
  <sheetProtection algorithmName="SHA-512" hashValue="8LyLaN5mlWSkTjRopk0LNHv4ScRjEZDilqqtPsb27xw/d9fzFYtlz2aGv9C60VkMCHTSvrS6DDbMKN5ZLVPOSg==" saltValue="GJj5i3xi5S9nCqVKCjw7/Q==" spinCount="100000" sheet="1" objects="1" scenarios="1"/>
  <mergeCells count="24">
    <mergeCell ref="D233:F233"/>
    <mergeCell ref="I233:J233"/>
    <mergeCell ref="A234:L234"/>
    <mergeCell ref="A245:L245"/>
    <mergeCell ref="A256:L256"/>
    <mergeCell ref="E253:F253"/>
    <mergeCell ref="D255:F255"/>
    <mergeCell ref="I255:J255"/>
    <mergeCell ref="A236:L238"/>
    <mergeCell ref="E242:F242"/>
    <mergeCell ref="D244:F244"/>
    <mergeCell ref="I244:J244"/>
    <mergeCell ref="A247:L249"/>
    <mergeCell ref="A218:J218"/>
    <mergeCell ref="E221:F221"/>
    <mergeCell ref="E222:F222"/>
    <mergeCell ref="A225:L227"/>
    <mergeCell ref="E231:F231"/>
    <mergeCell ref="E216:F216"/>
    <mergeCell ref="A1:K1"/>
    <mergeCell ref="G183:H183"/>
    <mergeCell ref="G184:H184"/>
    <mergeCell ref="A188:C188"/>
    <mergeCell ref="E215:F21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18C37-0034-43BF-A520-5373B108B4B6}">
  <dimension ref="A1:T202"/>
  <sheetViews>
    <sheetView showZeros="0" zoomScale="90" zoomScaleNormal="90" workbookViewId="0">
      <selection activeCell="D3" sqref="D3"/>
    </sheetView>
  </sheetViews>
  <sheetFormatPr baseColWidth="10" defaultRowHeight="15" x14ac:dyDescent="0.25"/>
  <cols>
    <col min="1" max="1" width="37.7109375" customWidth="1"/>
    <col min="2" max="2" width="9.7109375" style="2" hidden="1" customWidth="1"/>
    <col min="3" max="3" width="14.7109375" hidden="1" customWidth="1"/>
    <col min="4" max="4" width="11" style="1" customWidth="1"/>
    <col min="5" max="5" width="12.42578125" style="1" customWidth="1"/>
    <col min="6" max="6" width="13.140625" style="1" customWidth="1"/>
    <col min="7" max="7" width="12.85546875" style="1" customWidth="1"/>
    <col min="8" max="8" width="14" style="1" customWidth="1"/>
    <col min="9" max="9" width="15.42578125" style="1" customWidth="1"/>
    <col min="10" max="10" width="10.7109375" style="22" customWidth="1"/>
    <col min="11" max="11" width="12.28515625" style="22" customWidth="1"/>
    <col min="12" max="12" width="15.140625" style="221" customWidth="1"/>
    <col min="13" max="13" width="13.5703125" style="28" customWidth="1"/>
    <col min="14" max="14" width="14.7109375" style="28" customWidth="1"/>
    <col min="15" max="15" width="14.85546875" style="28" customWidth="1"/>
    <col min="16" max="16" width="20.85546875" bestFit="1" customWidth="1"/>
    <col min="21" max="21" width="18.85546875" customWidth="1"/>
  </cols>
  <sheetData>
    <row r="1" spans="1:20" ht="21" x14ac:dyDescent="0.25">
      <c r="A1" s="261" t="s">
        <v>621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</row>
    <row r="2" spans="1:20" s="2" customFormat="1" x14ac:dyDescent="0.25">
      <c r="D2" s="156" t="s">
        <v>596</v>
      </c>
      <c r="E2" s="156" t="s">
        <v>597</v>
      </c>
      <c r="F2" s="156" t="s">
        <v>598</v>
      </c>
      <c r="G2" s="156" t="s">
        <v>599</v>
      </c>
      <c r="H2" s="156" t="s">
        <v>600</v>
      </c>
      <c r="I2" s="156" t="s">
        <v>601</v>
      </c>
      <c r="J2" s="220" t="s">
        <v>269</v>
      </c>
      <c r="K2" s="220" t="s">
        <v>603</v>
      </c>
      <c r="L2" s="220" t="s">
        <v>602</v>
      </c>
      <c r="M2" s="220" t="s">
        <v>599</v>
      </c>
      <c r="N2" s="220" t="s">
        <v>600</v>
      </c>
      <c r="O2" s="220" t="s">
        <v>601</v>
      </c>
    </row>
    <row r="3" spans="1:20" x14ac:dyDescent="0.25">
      <c r="A3" t="s">
        <v>0</v>
      </c>
      <c r="B3" s="21">
        <v>20.860958532960005</v>
      </c>
      <c r="C3" s="21">
        <v>12.74836354792</v>
      </c>
      <c r="D3" s="4"/>
      <c r="E3" s="4"/>
      <c r="F3" s="157"/>
      <c r="G3" s="157"/>
      <c r="H3" s="157"/>
      <c r="I3" s="157"/>
      <c r="J3" s="22">
        <f>IFERROR(((B3*D3)),"REVISAR")</f>
        <v>0</v>
      </c>
      <c r="K3" s="22">
        <f>IFERROR((C3*E3),"REVISAR")</f>
        <v>0</v>
      </c>
      <c r="L3" s="10">
        <f>IFERROR((C3*1.25)*F3,"REVISAR")</f>
        <v>0</v>
      </c>
      <c r="M3" s="22">
        <f>IFERROR((B3*1.25)*G3,"REVISAR")</f>
        <v>0</v>
      </c>
      <c r="N3" s="22">
        <f>IFERROR((C3*1.25)*H3,"REVISAR")</f>
        <v>0</v>
      </c>
      <c r="O3" s="22">
        <f>IFERROR((C3*1.5625)*I3,"REVISAR")</f>
        <v>0</v>
      </c>
      <c r="R3" s="28"/>
      <c r="S3" s="28"/>
    </row>
    <row r="4" spans="1:20" x14ac:dyDescent="0.25">
      <c r="A4" t="s">
        <v>1</v>
      </c>
      <c r="B4" s="21">
        <v>22.019900673680002</v>
      </c>
      <c r="C4" s="21">
        <v>13.907305688639997</v>
      </c>
      <c r="D4" s="4"/>
      <c r="E4" s="4">
        <v>0</v>
      </c>
      <c r="F4" s="158"/>
      <c r="G4" s="158"/>
      <c r="H4" s="158"/>
      <c r="I4" s="158"/>
      <c r="J4" s="22">
        <f t="shared" ref="J4:J67" si="0">IFERROR(((B4*D4)),"REVISAR")</f>
        <v>0</v>
      </c>
      <c r="K4" s="22">
        <f t="shared" ref="K4:K67" si="1">IFERROR((C4*E4),"REVISAR")</f>
        <v>0</v>
      </c>
      <c r="L4" s="10">
        <f t="shared" ref="L4:L67" si="2">IFERROR((C4*1.25)*F4,"REVISAR")</f>
        <v>0</v>
      </c>
      <c r="M4" s="22">
        <f t="shared" ref="M4:M67" si="3">IFERROR((B4*1.25)*G4,"REVISAR")</f>
        <v>0</v>
      </c>
      <c r="N4" s="22">
        <f t="shared" ref="N4:N67" si="4">IFERROR((C4*1.25)*H4,"REVISAR")</f>
        <v>0</v>
      </c>
      <c r="O4" s="22">
        <f t="shared" ref="O4:O67" si="5">IFERROR((C4*1.5625)*I4,"REVISAR")</f>
        <v>0</v>
      </c>
      <c r="R4" s="28"/>
      <c r="S4" s="28"/>
    </row>
    <row r="5" spans="1:20" ht="15.75" thickBot="1" x14ac:dyDescent="0.3">
      <c r="A5" t="s">
        <v>2</v>
      </c>
      <c r="B5" s="21">
        <v>23.178842814400003</v>
      </c>
      <c r="C5" s="21">
        <v>15.066247829359998</v>
      </c>
      <c r="D5" s="4"/>
      <c r="E5" s="4"/>
      <c r="F5" s="158"/>
      <c r="G5" s="158"/>
      <c r="H5" s="158"/>
      <c r="I5" s="158"/>
      <c r="J5" s="22">
        <f t="shared" si="0"/>
        <v>0</v>
      </c>
      <c r="K5" s="22">
        <f t="shared" si="1"/>
        <v>0</v>
      </c>
      <c r="L5" s="10">
        <f t="shared" si="2"/>
        <v>0</v>
      </c>
      <c r="M5" s="22">
        <f t="shared" si="3"/>
        <v>0</v>
      </c>
      <c r="N5" s="22">
        <f t="shared" si="4"/>
        <v>0</v>
      </c>
      <c r="O5" s="22">
        <f t="shared" si="5"/>
        <v>0</v>
      </c>
      <c r="R5" s="28"/>
      <c r="S5" s="28"/>
    </row>
    <row r="6" spans="1:20" x14ac:dyDescent="0.25">
      <c r="A6" t="s">
        <v>3</v>
      </c>
      <c r="B6" s="21">
        <v>26.655669236560001</v>
      </c>
      <c r="C6" s="21">
        <v>15.066247829359998</v>
      </c>
      <c r="D6" s="4"/>
      <c r="E6" s="4"/>
      <c r="F6" s="158"/>
      <c r="G6" s="158"/>
      <c r="H6" s="158"/>
      <c r="I6" s="158"/>
      <c r="J6" s="22">
        <f t="shared" si="0"/>
        <v>0</v>
      </c>
      <c r="K6" s="22">
        <f t="shared" si="1"/>
        <v>0</v>
      </c>
      <c r="L6" s="10">
        <f t="shared" si="2"/>
        <v>0</v>
      </c>
      <c r="M6" s="22">
        <f t="shared" si="3"/>
        <v>0</v>
      </c>
      <c r="N6" s="22">
        <f t="shared" si="4"/>
        <v>0</v>
      </c>
      <c r="O6" s="22">
        <f t="shared" si="5"/>
        <v>0</v>
      </c>
      <c r="P6" s="131" t="s">
        <v>575</v>
      </c>
      <c r="Q6" s="125"/>
      <c r="R6" s="125"/>
      <c r="S6" s="125"/>
      <c r="T6" s="126"/>
    </row>
    <row r="7" spans="1:20" ht="15.75" thickBot="1" x14ac:dyDescent="0.3">
      <c r="A7" t="s">
        <v>4</v>
      </c>
      <c r="B7" s="21">
        <v>30.132495658719996</v>
      </c>
      <c r="C7" s="21">
        <v>16.225189970079999</v>
      </c>
      <c r="D7" s="4"/>
      <c r="E7" s="4"/>
      <c r="F7" s="158"/>
      <c r="G7" s="158"/>
      <c r="H7" s="158"/>
      <c r="I7" s="158"/>
      <c r="J7" s="22">
        <f t="shared" si="0"/>
        <v>0</v>
      </c>
      <c r="K7" s="22">
        <f t="shared" si="1"/>
        <v>0</v>
      </c>
      <c r="L7" s="10">
        <f t="shared" si="2"/>
        <v>0</v>
      </c>
      <c r="M7" s="22">
        <f t="shared" si="3"/>
        <v>0</v>
      </c>
      <c r="N7" s="22">
        <f t="shared" si="4"/>
        <v>0</v>
      </c>
      <c r="O7" s="22">
        <f t="shared" si="5"/>
        <v>0</v>
      </c>
      <c r="P7" s="132" t="s">
        <v>561</v>
      </c>
      <c r="Q7" s="128"/>
      <c r="R7" s="128"/>
      <c r="S7" s="128"/>
      <c r="T7" s="129"/>
    </row>
    <row r="8" spans="1:20" ht="15.75" thickBot="1" x14ac:dyDescent="0.3">
      <c r="A8" t="s">
        <v>5</v>
      </c>
      <c r="B8" s="21">
        <v>31.291437799439997</v>
      </c>
      <c r="C8" s="21">
        <v>18.543074251520004</v>
      </c>
      <c r="D8" s="4"/>
      <c r="E8" s="4"/>
      <c r="F8" s="158"/>
      <c r="G8" s="158"/>
      <c r="H8" s="158"/>
      <c r="I8" s="158"/>
      <c r="J8" s="22">
        <f t="shared" si="0"/>
        <v>0</v>
      </c>
      <c r="K8" s="22">
        <f t="shared" si="1"/>
        <v>0</v>
      </c>
      <c r="L8" s="10">
        <f t="shared" si="2"/>
        <v>0</v>
      </c>
      <c r="M8" s="22">
        <f t="shared" si="3"/>
        <v>0</v>
      </c>
      <c r="N8" s="22">
        <f t="shared" si="4"/>
        <v>0</v>
      </c>
      <c r="O8" s="22">
        <f t="shared" si="5"/>
        <v>0</v>
      </c>
      <c r="P8" s="130"/>
      <c r="Q8" s="24"/>
      <c r="R8" s="24"/>
      <c r="S8" s="24"/>
      <c r="T8" s="54"/>
    </row>
    <row r="9" spans="1:20" x14ac:dyDescent="0.25">
      <c r="A9" t="s">
        <v>102</v>
      </c>
      <c r="B9" s="21">
        <v>33.609322080879998</v>
      </c>
      <c r="C9" s="21">
        <v>20.860958532960005</v>
      </c>
      <c r="D9" s="4"/>
      <c r="E9" s="4"/>
      <c r="F9" s="158"/>
      <c r="G9" s="158"/>
      <c r="H9" s="158"/>
      <c r="I9" s="158"/>
      <c r="J9" s="22">
        <f t="shared" si="0"/>
        <v>0</v>
      </c>
      <c r="K9" s="22">
        <f t="shared" si="1"/>
        <v>0</v>
      </c>
      <c r="L9" s="10">
        <f t="shared" si="2"/>
        <v>0</v>
      </c>
      <c r="M9" s="22">
        <f t="shared" si="3"/>
        <v>0</v>
      </c>
      <c r="N9" s="22">
        <f t="shared" si="4"/>
        <v>0</v>
      </c>
      <c r="O9" s="22">
        <f t="shared" si="5"/>
        <v>0</v>
      </c>
      <c r="P9" s="135" t="s">
        <v>562</v>
      </c>
      <c r="Q9" s="133"/>
      <c r="R9" s="133"/>
      <c r="S9" s="133"/>
      <c r="T9" s="134"/>
    </row>
    <row r="10" spans="1:20" ht="15.75" thickBot="1" x14ac:dyDescent="0.3">
      <c r="A10" t="s">
        <v>103</v>
      </c>
      <c r="B10" s="21">
        <v>35.92720636232</v>
      </c>
      <c r="C10" s="21">
        <v>23.178842814400003</v>
      </c>
      <c r="D10" s="4"/>
      <c r="E10" s="4"/>
      <c r="F10" s="158"/>
      <c r="G10" s="158"/>
      <c r="H10" s="158"/>
      <c r="I10" s="158"/>
      <c r="J10" s="22">
        <f t="shared" si="0"/>
        <v>0</v>
      </c>
      <c r="K10" s="22">
        <f t="shared" si="1"/>
        <v>0</v>
      </c>
      <c r="L10" s="10">
        <f t="shared" si="2"/>
        <v>0</v>
      </c>
      <c r="M10" s="22">
        <f t="shared" si="3"/>
        <v>0</v>
      </c>
      <c r="N10" s="22">
        <f t="shared" si="4"/>
        <v>0</v>
      </c>
      <c r="O10" s="22">
        <f t="shared" si="5"/>
        <v>0</v>
      </c>
      <c r="P10" s="127" t="s">
        <v>563</v>
      </c>
      <c r="Q10" s="56"/>
      <c r="R10" s="56"/>
      <c r="S10" s="56"/>
      <c r="T10" s="57"/>
    </row>
    <row r="11" spans="1:20" ht="15.75" thickBot="1" x14ac:dyDescent="0.3">
      <c r="A11" t="s">
        <v>6</v>
      </c>
      <c r="B11" s="21">
        <v>38.245090643760001</v>
      </c>
      <c r="C11" s="21">
        <v>24.337784955120004</v>
      </c>
      <c r="D11" s="4"/>
      <c r="E11" s="32"/>
      <c r="F11" s="158"/>
      <c r="G11" s="158"/>
      <c r="H11" s="158"/>
      <c r="I11" s="158"/>
      <c r="J11" s="22">
        <f t="shared" si="0"/>
        <v>0</v>
      </c>
      <c r="K11" s="22">
        <f t="shared" si="1"/>
        <v>0</v>
      </c>
      <c r="L11" s="10">
        <f t="shared" si="2"/>
        <v>0</v>
      </c>
      <c r="M11" s="22">
        <f t="shared" si="3"/>
        <v>0</v>
      </c>
      <c r="N11" s="22">
        <f t="shared" si="4"/>
        <v>0</v>
      </c>
      <c r="O11" s="22">
        <f t="shared" si="5"/>
        <v>0</v>
      </c>
      <c r="P11" s="130"/>
      <c r="Q11" s="24"/>
      <c r="R11" s="24"/>
      <c r="S11" s="24"/>
      <c r="T11" s="54"/>
    </row>
    <row r="12" spans="1:20" x14ac:dyDescent="0.25">
      <c r="A12" t="s">
        <v>104</v>
      </c>
      <c r="B12" s="21">
        <v>39.404032784480002</v>
      </c>
      <c r="C12" s="21">
        <v>0</v>
      </c>
      <c r="D12" s="31"/>
      <c r="E12" s="34"/>
      <c r="G12" s="4"/>
      <c r="J12" s="22">
        <f t="shared" si="0"/>
        <v>0</v>
      </c>
      <c r="K12" s="22">
        <f t="shared" si="1"/>
        <v>0</v>
      </c>
      <c r="L12" s="10">
        <f t="shared" si="2"/>
        <v>0</v>
      </c>
      <c r="M12" s="22">
        <f t="shared" si="3"/>
        <v>0</v>
      </c>
      <c r="N12" s="22">
        <f t="shared" si="4"/>
        <v>0</v>
      </c>
      <c r="O12" s="22">
        <f t="shared" si="5"/>
        <v>0</v>
      </c>
      <c r="P12" s="135" t="s">
        <v>564</v>
      </c>
      <c r="Q12" s="138"/>
      <c r="R12" s="138"/>
      <c r="S12" s="133"/>
      <c r="T12" s="136" t="s">
        <v>565</v>
      </c>
    </row>
    <row r="13" spans="1:20" x14ac:dyDescent="0.25">
      <c r="A13" t="s">
        <v>7</v>
      </c>
      <c r="B13" s="21">
        <v>42.880859206640004</v>
      </c>
      <c r="C13" s="21">
        <v>28.973553517999999</v>
      </c>
      <c r="D13" s="4"/>
      <c r="E13" s="33"/>
      <c r="F13" s="4"/>
      <c r="G13" s="4"/>
      <c r="H13" s="4"/>
      <c r="I13" s="4"/>
      <c r="J13" s="22">
        <f t="shared" si="0"/>
        <v>0</v>
      </c>
      <c r="K13" s="22">
        <f t="shared" si="1"/>
        <v>0</v>
      </c>
      <c r="L13" s="10">
        <f t="shared" si="2"/>
        <v>0</v>
      </c>
      <c r="M13" s="22">
        <f t="shared" si="3"/>
        <v>0</v>
      </c>
      <c r="N13" s="22">
        <f t="shared" si="4"/>
        <v>0</v>
      </c>
      <c r="O13" s="22">
        <f t="shared" si="5"/>
        <v>0</v>
      </c>
      <c r="P13" s="139" t="s">
        <v>566</v>
      </c>
      <c r="Q13" s="140"/>
      <c r="R13" s="140"/>
      <c r="S13" s="24"/>
      <c r="T13" s="137" t="s">
        <v>567</v>
      </c>
    </row>
    <row r="14" spans="1:20" ht="15.75" thickBot="1" x14ac:dyDescent="0.3">
      <c r="A14" t="s">
        <v>8</v>
      </c>
      <c r="B14" s="2">
        <v>0</v>
      </c>
      <c r="C14">
        <v>0</v>
      </c>
      <c r="D14" s="156" t="s">
        <v>596</v>
      </c>
      <c r="E14" s="156" t="s">
        <v>597</v>
      </c>
      <c r="F14" s="156" t="s">
        <v>598</v>
      </c>
      <c r="G14" s="156" t="s">
        <v>599</v>
      </c>
      <c r="H14" s="156" t="s">
        <v>600</v>
      </c>
      <c r="I14" s="156" t="s">
        <v>601</v>
      </c>
      <c r="J14" s="220" t="s">
        <v>269</v>
      </c>
      <c r="K14" s="220" t="s">
        <v>603</v>
      </c>
      <c r="L14" s="220" t="s">
        <v>602</v>
      </c>
      <c r="M14" s="220" t="s">
        <v>599</v>
      </c>
      <c r="N14" s="220" t="s">
        <v>600</v>
      </c>
      <c r="O14" s="220" t="s">
        <v>601</v>
      </c>
      <c r="P14" s="127" t="s">
        <v>576</v>
      </c>
      <c r="Q14" s="56"/>
      <c r="R14" s="56"/>
      <c r="S14" s="56"/>
      <c r="T14" s="57"/>
    </row>
    <row r="15" spans="1:20" x14ac:dyDescent="0.25">
      <c r="A15" t="s">
        <v>9</v>
      </c>
      <c r="B15" s="21">
        <v>20.860958532960005</v>
      </c>
      <c r="C15" s="21">
        <v>13.907305688639997</v>
      </c>
      <c r="D15" s="4"/>
      <c r="E15" s="4"/>
      <c r="F15" s="158"/>
      <c r="G15" s="158"/>
      <c r="H15" s="158"/>
      <c r="I15" s="158"/>
      <c r="J15" s="22">
        <f t="shared" si="0"/>
        <v>0</v>
      </c>
      <c r="K15" s="22">
        <f t="shared" si="1"/>
        <v>0</v>
      </c>
      <c r="L15" s="10">
        <f t="shared" si="2"/>
        <v>0</v>
      </c>
      <c r="M15" s="22">
        <f t="shared" si="3"/>
        <v>0</v>
      </c>
      <c r="N15" s="22">
        <f t="shared" si="4"/>
        <v>0</v>
      </c>
      <c r="O15" s="22">
        <f t="shared" si="5"/>
        <v>0</v>
      </c>
      <c r="Q15" s="75"/>
    </row>
    <row r="16" spans="1:20" ht="15.75" thickBot="1" x14ac:dyDescent="0.3">
      <c r="A16" t="s">
        <v>10</v>
      </c>
      <c r="B16" s="21">
        <v>22.019900673680002</v>
      </c>
      <c r="C16" s="21">
        <v>15.066247829359998</v>
      </c>
      <c r="D16" s="4"/>
      <c r="E16" s="4"/>
      <c r="F16" s="158"/>
      <c r="G16" s="158"/>
      <c r="H16" s="158"/>
      <c r="I16" s="158"/>
      <c r="J16" s="22">
        <f t="shared" si="0"/>
        <v>0</v>
      </c>
      <c r="K16" s="22">
        <f t="shared" si="1"/>
        <v>0</v>
      </c>
      <c r="L16" s="10">
        <f t="shared" si="2"/>
        <v>0</v>
      </c>
      <c r="M16" s="22">
        <f t="shared" si="3"/>
        <v>0</v>
      </c>
      <c r="N16" s="22">
        <f t="shared" si="4"/>
        <v>0</v>
      </c>
      <c r="O16" s="22">
        <f t="shared" si="5"/>
        <v>0</v>
      </c>
      <c r="P16" s="75" t="s">
        <v>363</v>
      </c>
    </row>
    <row r="17" spans="1:20" x14ac:dyDescent="0.25">
      <c r="A17" t="s">
        <v>11</v>
      </c>
      <c r="B17" s="21">
        <v>23.178842814400003</v>
      </c>
      <c r="C17" s="21">
        <v>16.225189970079999</v>
      </c>
      <c r="D17" s="4"/>
      <c r="E17" s="4"/>
      <c r="F17" s="158"/>
      <c r="G17" s="158"/>
      <c r="H17" s="158"/>
      <c r="I17" s="158"/>
      <c r="J17" s="22">
        <f t="shared" si="0"/>
        <v>0</v>
      </c>
      <c r="K17" s="22">
        <f t="shared" si="1"/>
        <v>0</v>
      </c>
      <c r="L17" s="10">
        <f t="shared" si="2"/>
        <v>0</v>
      </c>
      <c r="M17" s="22">
        <f t="shared" si="3"/>
        <v>0</v>
      </c>
      <c r="N17" s="22">
        <f t="shared" si="4"/>
        <v>0</v>
      </c>
      <c r="O17" s="22">
        <f t="shared" si="5"/>
        <v>0</v>
      </c>
      <c r="P17" s="124" t="s">
        <v>381</v>
      </c>
      <c r="Q17" s="125"/>
      <c r="R17" s="125"/>
      <c r="S17" s="125"/>
      <c r="T17" s="126"/>
    </row>
    <row r="18" spans="1:20" ht="15.75" thickBot="1" x14ac:dyDescent="0.3">
      <c r="A18" t="s">
        <v>12</v>
      </c>
      <c r="B18" s="21">
        <v>26.655669236560001</v>
      </c>
      <c r="C18" s="21">
        <v>17.3841321108</v>
      </c>
      <c r="D18" s="4"/>
      <c r="E18" s="4"/>
      <c r="F18" s="158"/>
      <c r="G18" s="158"/>
      <c r="H18" s="158"/>
      <c r="I18" s="158"/>
      <c r="J18" s="22">
        <f t="shared" si="0"/>
        <v>0</v>
      </c>
      <c r="K18" s="22">
        <f t="shared" si="1"/>
        <v>0</v>
      </c>
      <c r="L18" s="10">
        <f t="shared" si="2"/>
        <v>0</v>
      </c>
      <c r="M18" s="22">
        <f t="shared" si="3"/>
        <v>0</v>
      </c>
      <c r="N18" s="22">
        <f t="shared" si="4"/>
        <v>0</v>
      </c>
      <c r="O18" s="22">
        <f t="shared" si="5"/>
        <v>0</v>
      </c>
      <c r="P18" s="127"/>
      <c r="Q18" s="128"/>
      <c r="R18" s="128"/>
      <c r="S18" s="128"/>
      <c r="T18" s="129"/>
    </row>
    <row r="19" spans="1:20" x14ac:dyDescent="0.25">
      <c r="A19" t="s">
        <v>13</v>
      </c>
      <c r="B19" s="21">
        <v>30.132495658719996</v>
      </c>
      <c r="C19" s="21">
        <v>18.543074251520004</v>
      </c>
      <c r="D19" s="4"/>
      <c r="E19" s="4"/>
      <c r="F19" s="158"/>
      <c r="G19" s="158"/>
      <c r="H19" s="158"/>
      <c r="I19" s="158"/>
      <c r="J19" s="22">
        <f t="shared" si="0"/>
        <v>0</v>
      </c>
      <c r="K19" s="22">
        <f t="shared" si="1"/>
        <v>0</v>
      </c>
      <c r="L19" s="10">
        <f t="shared" si="2"/>
        <v>0</v>
      </c>
      <c r="M19" s="22">
        <f t="shared" si="3"/>
        <v>0</v>
      </c>
      <c r="N19" s="22">
        <f t="shared" si="4"/>
        <v>0</v>
      </c>
      <c r="O19" s="22">
        <f t="shared" si="5"/>
        <v>0</v>
      </c>
      <c r="P19" s="124" t="s">
        <v>382</v>
      </c>
      <c r="Q19" s="125"/>
      <c r="R19" s="125"/>
      <c r="S19" s="125"/>
      <c r="T19" s="126"/>
    </row>
    <row r="20" spans="1:20" ht="15.75" thickBot="1" x14ac:dyDescent="0.3">
      <c r="A20" t="s">
        <v>14</v>
      </c>
      <c r="B20" s="21">
        <v>31.291437799439997</v>
      </c>
      <c r="C20" s="21">
        <v>20.860958532960005</v>
      </c>
      <c r="D20" s="4"/>
      <c r="E20" s="4"/>
      <c r="F20" s="158"/>
      <c r="G20" s="158"/>
      <c r="H20" s="158"/>
      <c r="I20" s="158"/>
      <c r="J20" s="22">
        <f t="shared" si="0"/>
        <v>0</v>
      </c>
      <c r="K20" s="22">
        <f t="shared" si="1"/>
        <v>0</v>
      </c>
      <c r="L20" s="10">
        <f t="shared" si="2"/>
        <v>0</v>
      </c>
      <c r="M20" s="22">
        <f t="shared" si="3"/>
        <v>0</v>
      </c>
      <c r="N20" s="22">
        <f t="shared" si="4"/>
        <v>0</v>
      </c>
      <c r="O20" s="22">
        <f t="shared" si="5"/>
        <v>0</v>
      </c>
      <c r="P20" s="127"/>
      <c r="Q20" s="128"/>
      <c r="R20" s="128"/>
      <c r="S20" s="128"/>
      <c r="T20" s="129"/>
    </row>
    <row r="21" spans="1:20" x14ac:dyDescent="0.25">
      <c r="A21" t="s">
        <v>105</v>
      </c>
      <c r="B21" s="21">
        <v>33.609322080879998</v>
      </c>
      <c r="C21" s="21">
        <v>23.178842814400003</v>
      </c>
      <c r="D21" s="4"/>
      <c r="E21" s="4"/>
      <c r="F21" s="158"/>
      <c r="G21" s="158"/>
      <c r="H21" s="158"/>
      <c r="I21" s="158"/>
      <c r="J21" s="22">
        <f t="shared" si="0"/>
        <v>0</v>
      </c>
      <c r="K21" s="22">
        <f t="shared" si="1"/>
        <v>0</v>
      </c>
      <c r="L21" s="10">
        <f t="shared" si="2"/>
        <v>0</v>
      </c>
      <c r="M21" s="22">
        <f t="shared" si="3"/>
        <v>0</v>
      </c>
      <c r="N21" s="22">
        <f t="shared" si="4"/>
        <v>0</v>
      </c>
      <c r="O21" s="22">
        <f t="shared" si="5"/>
        <v>0</v>
      </c>
      <c r="P21" s="124" t="s">
        <v>384</v>
      </c>
      <c r="Q21" s="125"/>
      <c r="R21" s="125"/>
      <c r="S21" s="125"/>
      <c r="T21" s="126"/>
    </row>
    <row r="22" spans="1:20" ht="15.75" thickBot="1" x14ac:dyDescent="0.3">
      <c r="A22" t="s">
        <v>106</v>
      </c>
      <c r="B22" s="21">
        <v>35.92720636232</v>
      </c>
      <c r="C22" s="21">
        <v>24.337784955120004</v>
      </c>
      <c r="D22" s="4"/>
      <c r="E22" s="4"/>
      <c r="F22" s="158"/>
      <c r="G22" s="158"/>
      <c r="H22" s="158"/>
      <c r="I22" s="158"/>
      <c r="J22" s="22">
        <f t="shared" si="0"/>
        <v>0</v>
      </c>
      <c r="K22" s="22">
        <f t="shared" si="1"/>
        <v>0</v>
      </c>
      <c r="L22" s="10">
        <f t="shared" si="2"/>
        <v>0</v>
      </c>
      <c r="M22" s="22">
        <f t="shared" si="3"/>
        <v>0</v>
      </c>
      <c r="N22" s="22">
        <f t="shared" si="4"/>
        <v>0</v>
      </c>
      <c r="O22" s="22">
        <f t="shared" si="5"/>
        <v>0</v>
      </c>
      <c r="P22" s="127"/>
      <c r="Q22" s="128"/>
      <c r="R22" s="128"/>
      <c r="S22" s="128"/>
      <c r="T22" s="129"/>
    </row>
    <row r="23" spans="1:20" x14ac:dyDescent="0.25">
      <c r="A23" t="s">
        <v>15</v>
      </c>
      <c r="B23" s="21">
        <v>38.245090643760001</v>
      </c>
      <c r="C23" s="21">
        <v>25.496727095840001</v>
      </c>
      <c r="D23" s="4"/>
      <c r="E23" s="32"/>
      <c r="F23" s="158"/>
      <c r="G23" s="158"/>
      <c r="H23" s="158"/>
      <c r="I23" s="158"/>
      <c r="J23" s="22">
        <f t="shared" si="0"/>
        <v>0</v>
      </c>
      <c r="K23" s="22">
        <f t="shared" si="1"/>
        <v>0</v>
      </c>
      <c r="L23" s="10">
        <f t="shared" si="2"/>
        <v>0</v>
      </c>
      <c r="M23" s="22">
        <f t="shared" si="3"/>
        <v>0</v>
      </c>
      <c r="N23" s="22">
        <f t="shared" si="4"/>
        <v>0</v>
      </c>
      <c r="O23" s="22">
        <f t="shared" si="5"/>
        <v>0</v>
      </c>
      <c r="P23" s="124" t="s">
        <v>568</v>
      </c>
      <c r="Q23" s="125"/>
      <c r="R23" s="125"/>
      <c r="S23" s="125"/>
      <c r="T23" s="126"/>
    </row>
    <row r="24" spans="1:20" ht="15.75" thickBot="1" x14ac:dyDescent="0.3">
      <c r="A24" t="s">
        <v>107</v>
      </c>
      <c r="B24" s="21">
        <v>39.404032784480002</v>
      </c>
      <c r="C24" s="21">
        <v>0</v>
      </c>
      <c r="D24" s="31"/>
      <c r="E24" s="35"/>
      <c r="G24" s="4"/>
      <c r="J24" s="22">
        <f t="shared" si="0"/>
        <v>0</v>
      </c>
      <c r="K24" s="22">
        <f t="shared" si="1"/>
        <v>0</v>
      </c>
      <c r="L24" s="10">
        <f t="shared" si="2"/>
        <v>0</v>
      </c>
      <c r="M24" s="22">
        <f t="shared" si="3"/>
        <v>0</v>
      </c>
      <c r="N24" s="22">
        <f t="shared" si="4"/>
        <v>0</v>
      </c>
      <c r="O24" s="22">
        <f t="shared" si="5"/>
        <v>0</v>
      </c>
      <c r="P24" s="127"/>
      <c r="Q24" s="128"/>
      <c r="R24" s="128"/>
      <c r="S24" s="128"/>
      <c r="T24" s="129"/>
    </row>
    <row r="25" spans="1:20" x14ac:dyDescent="0.25">
      <c r="A25" t="s">
        <v>108</v>
      </c>
      <c r="B25" s="21">
        <v>42.880859206640004</v>
      </c>
      <c r="C25" s="21">
        <v>0</v>
      </c>
      <c r="D25" s="31"/>
      <c r="E25" s="36"/>
      <c r="G25" s="4"/>
      <c r="J25" s="22">
        <f t="shared" si="0"/>
        <v>0</v>
      </c>
      <c r="K25" s="22">
        <f t="shared" si="1"/>
        <v>0</v>
      </c>
      <c r="L25" s="10">
        <f t="shared" si="2"/>
        <v>0</v>
      </c>
      <c r="M25" s="22">
        <f t="shared" si="3"/>
        <v>0</v>
      </c>
      <c r="N25" s="22">
        <f t="shared" si="4"/>
        <v>0</v>
      </c>
      <c r="O25" s="22">
        <f t="shared" si="5"/>
        <v>0</v>
      </c>
      <c r="P25" s="124" t="s">
        <v>569</v>
      </c>
      <c r="Q25" s="125"/>
      <c r="R25" s="125"/>
      <c r="S25" s="125"/>
      <c r="T25" s="126"/>
    </row>
    <row r="26" spans="1:20" ht="15.75" thickBot="1" x14ac:dyDescent="0.3">
      <c r="B26" s="21">
        <v>0</v>
      </c>
      <c r="C26" s="159">
        <v>0</v>
      </c>
      <c r="D26" s="156" t="s">
        <v>596</v>
      </c>
      <c r="E26" s="156" t="s">
        <v>597</v>
      </c>
      <c r="F26" s="156" t="s">
        <v>598</v>
      </c>
      <c r="G26" s="156" t="s">
        <v>599</v>
      </c>
      <c r="H26" s="156" t="s">
        <v>600</v>
      </c>
      <c r="I26" s="156" t="s">
        <v>601</v>
      </c>
      <c r="J26" s="220" t="s">
        <v>269</v>
      </c>
      <c r="K26" s="220" t="s">
        <v>603</v>
      </c>
      <c r="L26" s="220" t="s">
        <v>602</v>
      </c>
      <c r="M26" s="220" t="s">
        <v>599</v>
      </c>
      <c r="N26" s="220" t="s">
        <v>600</v>
      </c>
      <c r="O26" s="220" t="s">
        <v>601</v>
      </c>
      <c r="P26" s="127"/>
      <c r="Q26" s="128"/>
      <c r="R26" s="128"/>
      <c r="S26" s="128"/>
      <c r="T26" s="129"/>
    </row>
    <row r="27" spans="1:20" x14ac:dyDescent="0.25">
      <c r="A27" t="s">
        <v>16</v>
      </c>
      <c r="B27" s="21">
        <v>20.860958532960005</v>
      </c>
      <c r="C27" s="21">
        <v>19.702016392240001</v>
      </c>
      <c r="D27" s="4"/>
      <c r="E27" s="4"/>
      <c r="F27" s="158"/>
      <c r="G27" s="158"/>
      <c r="H27" s="158"/>
      <c r="I27" s="158"/>
      <c r="J27" s="22">
        <f t="shared" si="0"/>
        <v>0</v>
      </c>
      <c r="K27" s="22">
        <f t="shared" si="1"/>
        <v>0</v>
      </c>
      <c r="L27" s="10">
        <f t="shared" si="2"/>
        <v>0</v>
      </c>
      <c r="M27" s="22">
        <f t="shared" si="3"/>
        <v>0</v>
      </c>
      <c r="N27" s="22">
        <f t="shared" si="4"/>
        <v>0</v>
      </c>
      <c r="O27" s="22">
        <f t="shared" si="5"/>
        <v>0</v>
      </c>
      <c r="P27" s="124" t="s">
        <v>570</v>
      </c>
      <c r="Q27" s="125"/>
      <c r="R27" s="125"/>
      <c r="S27" s="125"/>
      <c r="T27" s="126"/>
    </row>
    <row r="28" spans="1:20" ht="15.75" thickBot="1" x14ac:dyDescent="0.3">
      <c r="A28" t="s">
        <v>17</v>
      </c>
      <c r="B28" s="21">
        <v>22.019900673680002</v>
      </c>
      <c r="C28" s="21">
        <v>20.860958532960005</v>
      </c>
      <c r="D28" s="4"/>
      <c r="E28" s="4"/>
      <c r="F28" s="158"/>
      <c r="G28" s="158"/>
      <c r="H28" s="158"/>
      <c r="I28" s="158"/>
      <c r="J28" s="22">
        <f t="shared" si="0"/>
        <v>0</v>
      </c>
      <c r="K28" s="22">
        <f t="shared" si="1"/>
        <v>0</v>
      </c>
      <c r="L28" s="10">
        <f t="shared" si="2"/>
        <v>0</v>
      </c>
      <c r="M28" s="22">
        <f t="shared" si="3"/>
        <v>0</v>
      </c>
      <c r="N28" s="22">
        <f t="shared" si="4"/>
        <v>0</v>
      </c>
      <c r="O28" s="22">
        <f t="shared" si="5"/>
        <v>0</v>
      </c>
      <c r="P28" s="127"/>
      <c r="Q28" s="128"/>
      <c r="R28" s="128"/>
      <c r="S28" s="128"/>
      <c r="T28" s="129"/>
    </row>
    <row r="29" spans="1:20" x14ac:dyDescent="0.25">
      <c r="A29" t="s">
        <v>18</v>
      </c>
      <c r="B29" s="21">
        <v>23.178842814400003</v>
      </c>
      <c r="C29" s="21">
        <v>23.178842814400003</v>
      </c>
      <c r="D29" s="4"/>
      <c r="E29" s="4"/>
      <c r="F29" s="158"/>
      <c r="G29" s="158"/>
      <c r="H29" s="158"/>
      <c r="I29" s="158"/>
      <c r="J29" s="22">
        <f t="shared" si="0"/>
        <v>0</v>
      </c>
      <c r="K29" s="22">
        <f t="shared" si="1"/>
        <v>0</v>
      </c>
      <c r="L29" s="10">
        <f t="shared" si="2"/>
        <v>0</v>
      </c>
      <c r="M29" s="22">
        <f t="shared" si="3"/>
        <v>0</v>
      </c>
      <c r="N29" s="22">
        <f t="shared" si="4"/>
        <v>0</v>
      </c>
      <c r="O29" s="22">
        <f t="shared" si="5"/>
        <v>0</v>
      </c>
      <c r="P29" s="124" t="s">
        <v>383</v>
      </c>
      <c r="Q29" s="125"/>
      <c r="R29" s="125"/>
      <c r="S29" s="125"/>
      <c r="T29" s="126"/>
    </row>
    <row r="30" spans="1:20" ht="15.75" thickBot="1" x14ac:dyDescent="0.3">
      <c r="A30" t="s">
        <v>19</v>
      </c>
      <c r="B30" s="21">
        <v>26.655669236560001</v>
      </c>
      <c r="C30" s="21">
        <v>26.655669236560001</v>
      </c>
      <c r="D30" s="4"/>
      <c r="E30" s="4"/>
      <c r="F30" s="158"/>
      <c r="G30" s="158"/>
      <c r="H30" s="158"/>
      <c r="I30" s="158"/>
      <c r="J30" s="22">
        <f t="shared" si="0"/>
        <v>0</v>
      </c>
      <c r="K30" s="22">
        <f t="shared" si="1"/>
        <v>0</v>
      </c>
      <c r="L30" s="10">
        <f t="shared" si="2"/>
        <v>0</v>
      </c>
      <c r="M30" s="22">
        <f t="shared" si="3"/>
        <v>0</v>
      </c>
      <c r="N30" s="22">
        <f t="shared" si="4"/>
        <v>0</v>
      </c>
      <c r="O30" s="22">
        <f t="shared" si="5"/>
        <v>0</v>
      </c>
      <c r="P30" s="127"/>
      <c r="Q30" s="128"/>
      <c r="R30" s="128"/>
      <c r="S30" s="128"/>
      <c r="T30" s="129"/>
    </row>
    <row r="31" spans="1:20" x14ac:dyDescent="0.25">
      <c r="A31" t="s">
        <v>20</v>
      </c>
      <c r="B31" s="21">
        <v>30.132495658719996</v>
      </c>
      <c r="C31" s="21">
        <v>28.973553517999999</v>
      </c>
      <c r="D31" s="4"/>
      <c r="E31" s="4"/>
      <c r="F31" s="158"/>
      <c r="G31" s="158"/>
      <c r="H31" s="158"/>
      <c r="I31" s="158"/>
      <c r="J31" s="22">
        <f t="shared" si="0"/>
        <v>0</v>
      </c>
      <c r="K31" s="22">
        <f t="shared" si="1"/>
        <v>0</v>
      </c>
      <c r="L31" s="10">
        <f t="shared" si="2"/>
        <v>0</v>
      </c>
      <c r="M31" s="22">
        <f t="shared" si="3"/>
        <v>0</v>
      </c>
      <c r="N31" s="22">
        <f t="shared" si="4"/>
        <v>0</v>
      </c>
      <c r="O31" s="22">
        <f t="shared" si="5"/>
        <v>0</v>
      </c>
      <c r="P31" s="124" t="s">
        <v>571</v>
      </c>
      <c r="Q31" s="125"/>
      <c r="R31" s="125"/>
      <c r="S31" s="125"/>
      <c r="T31" s="126"/>
    </row>
    <row r="32" spans="1:20" ht="15.75" thickBot="1" x14ac:dyDescent="0.3">
      <c r="A32" t="s">
        <v>21</v>
      </c>
      <c r="B32" s="21">
        <v>31.291437799439997</v>
      </c>
      <c r="C32" s="21">
        <v>31.291437799439997</v>
      </c>
      <c r="D32" s="4"/>
      <c r="E32" s="4"/>
      <c r="F32" s="158"/>
      <c r="G32" s="158"/>
      <c r="H32" s="158"/>
      <c r="I32" s="158"/>
      <c r="J32" s="22">
        <f t="shared" si="0"/>
        <v>0</v>
      </c>
      <c r="K32" s="22">
        <f t="shared" si="1"/>
        <v>0</v>
      </c>
      <c r="L32" s="10">
        <f t="shared" si="2"/>
        <v>0</v>
      </c>
      <c r="M32" s="22">
        <f t="shared" si="3"/>
        <v>0</v>
      </c>
      <c r="N32" s="22">
        <f t="shared" si="4"/>
        <v>0</v>
      </c>
      <c r="O32" s="22">
        <f t="shared" si="5"/>
        <v>0</v>
      </c>
      <c r="P32" s="127"/>
      <c r="Q32" s="128"/>
      <c r="R32" s="128"/>
      <c r="S32" s="128"/>
      <c r="T32" s="129"/>
    </row>
    <row r="33" spans="1:20" x14ac:dyDescent="0.25">
      <c r="A33" t="s">
        <v>109</v>
      </c>
      <c r="B33" s="21">
        <v>33.609322080879998</v>
      </c>
      <c r="C33" s="21">
        <v>33.609322080879998</v>
      </c>
      <c r="D33" s="4"/>
      <c r="E33" s="4"/>
      <c r="F33" s="158"/>
      <c r="G33" s="158"/>
      <c r="H33" s="158"/>
      <c r="I33" s="158"/>
      <c r="J33" s="22">
        <f t="shared" si="0"/>
        <v>0</v>
      </c>
      <c r="K33" s="22">
        <f t="shared" si="1"/>
        <v>0</v>
      </c>
      <c r="L33" s="10">
        <f t="shared" si="2"/>
        <v>0</v>
      </c>
      <c r="M33" s="22">
        <f t="shared" si="3"/>
        <v>0</v>
      </c>
      <c r="N33" s="22">
        <f t="shared" si="4"/>
        <v>0</v>
      </c>
      <c r="O33" s="22">
        <f t="shared" si="5"/>
        <v>0</v>
      </c>
      <c r="P33" s="124" t="s">
        <v>572</v>
      </c>
      <c r="Q33" s="125"/>
      <c r="R33" s="125"/>
      <c r="S33" s="125"/>
      <c r="T33" s="126"/>
    </row>
    <row r="34" spans="1:20" ht="15.75" thickBot="1" x14ac:dyDescent="0.3">
      <c r="A34" t="s">
        <v>110</v>
      </c>
      <c r="B34" s="21">
        <v>35.92720636232</v>
      </c>
      <c r="C34" s="21">
        <v>35.92720636232</v>
      </c>
      <c r="D34" s="4"/>
      <c r="E34" s="4"/>
      <c r="F34" s="158"/>
      <c r="G34" s="158"/>
      <c r="H34" s="158"/>
      <c r="I34" s="158"/>
      <c r="J34" s="22">
        <f t="shared" si="0"/>
        <v>0</v>
      </c>
      <c r="K34" s="22">
        <f t="shared" si="1"/>
        <v>0</v>
      </c>
      <c r="L34" s="10">
        <f t="shared" si="2"/>
        <v>0</v>
      </c>
      <c r="M34" s="22">
        <f t="shared" si="3"/>
        <v>0</v>
      </c>
      <c r="N34" s="22">
        <f t="shared" si="4"/>
        <v>0</v>
      </c>
      <c r="O34" s="22">
        <f t="shared" si="5"/>
        <v>0</v>
      </c>
      <c r="P34" s="127"/>
      <c r="Q34" s="128"/>
      <c r="R34" s="128"/>
      <c r="S34" s="128"/>
      <c r="T34" s="129"/>
    </row>
    <row r="35" spans="1:20" x14ac:dyDescent="0.25">
      <c r="A35" t="s">
        <v>22</v>
      </c>
      <c r="B35" s="21">
        <v>38.245090643760001</v>
      </c>
      <c r="C35" s="21">
        <v>38.245090643760001</v>
      </c>
      <c r="D35" s="4"/>
      <c r="E35" s="32"/>
      <c r="F35" s="158"/>
      <c r="G35" s="158"/>
      <c r="H35" s="158"/>
      <c r="I35" s="158"/>
      <c r="J35" s="22">
        <f t="shared" si="0"/>
        <v>0</v>
      </c>
      <c r="K35" s="22">
        <f t="shared" si="1"/>
        <v>0</v>
      </c>
      <c r="L35" s="10">
        <f t="shared" si="2"/>
        <v>0</v>
      </c>
      <c r="M35" s="22">
        <f t="shared" si="3"/>
        <v>0</v>
      </c>
      <c r="N35" s="22">
        <f t="shared" si="4"/>
        <v>0</v>
      </c>
      <c r="O35" s="22">
        <f t="shared" si="5"/>
        <v>0</v>
      </c>
      <c r="P35" s="124" t="s">
        <v>386</v>
      </c>
      <c r="Q35" s="125"/>
      <c r="R35" s="125"/>
      <c r="S35" s="125"/>
      <c r="T35" s="126"/>
    </row>
    <row r="36" spans="1:20" ht="15.75" thickBot="1" x14ac:dyDescent="0.3">
      <c r="A36" t="s">
        <v>111</v>
      </c>
      <c r="B36" s="21">
        <v>39.404032784480002</v>
      </c>
      <c r="C36" s="21">
        <v>0</v>
      </c>
      <c r="D36" s="31"/>
      <c r="E36" s="34"/>
      <c r="F36" s="160"/>
      <c r="G36" s="158"/>
      <c r="H36" s="160"/>
      <c r="I36" s="160"/>
      <c r="J36" s="22">
        <f t="shared" si="0"/>
        <v>0</v>
      </c>
      <c r="K36" s="22">
        <f t="shared" si="1"/>
        <v>0</v>
      </c>
      <c r="L36" s="10">
        <f t="shared" si="2"/>
        <v>0</v>
      </c>
      <c r="M36" s="22">
        <f t="shared" si="3"/>
        <v>0</v>
      </c>
      <c r="N36" s="22">
        <f t="shared" si="4"/>
        <v>0</v>
      </c>
      <c r="O36" s="22">
        <f t="shared" si="5"/>
        <v>0</v>
      </c>
      <c r="P36" s="127"/>
      <c r="Q36" s="128"/>
      <c r="R36" s="128"/>
      <c r="S36" s="128"/>
      <c r="T36" s="129"/>
    </row>
    <row r="37" spans="1:20" x14ac:dyDescent="0.25">
      <c r="A37" t="s">
        <v>23</v>
      </c>
      <c r="B37" s="21">
        <v>42.880859206640004</v>
      </c>
      <c r="C37" s="21">
        <v>42.880859206640004</v>
      </c>
      <c r="D37" s="4"/>
      <c r="E37" s="33"/>
      <c r="F37" s="158"/>
      <c r="G37" s="158"/>
      <c r="H37" s="158"/>
      <c r="I37" s="158"/>
      <c r="J37" s="22">
        <f t="shared" si="0"/>
        <v>0</v>
      </c>
      <c r="K37" s="22">
        <f t="shared" si="1"/>
        <v>0</v>
      </c>
      <c r="L37" s="10">
        <f t="shared" si="2"/>
        <v>0</v>
      </c>
      <c r="M37" s="22">
        <f t="shared" si="3"/>
        <v>0</v>
      </c>
      <c r="N37" s="22">
        <f t="shared" si="4"/>
        <v>0</v>
      </c>
      <c r="O37" s="22">
        <f t="shared" si="5"/>
        <v>0</v>
      </c>
      <c r="P37" s="124" t="s">
        <v>573</v>
      </c>
      <c r="Q37" s="125"/>
      <c r="R37" s="125"/>
      <c r="S37" s="125"/>
      <c r="T37" s="126"/>
    </row>
    <row r="38" spans="1:20" ht="15.75" thickBot="1" x14ac:dyDescent="0.3">
      <c r="B38" s="21">
        <v>0</v>
      </c>
      <c r="C38" s="159">
        <v>0</v>
      </c>
      <c r="D38" s="156" t="s">
        <v>596</v>
      </c>
      <c r="E38" s="156" t="s">
        <v>597</v>
      </c>
      <c r="F38" s="156" t="s">
        <v>598</v>
      </c>
      <c r="G38" s="156" t="s">
        <v>599</v>
      </c>
      <c r="H38" s="156" t="s">
        <v>600</v>
      </c>
      <c r="I38" s="156" t="s">
        <v>601</v>
      </c>
      <c r="J38" s="220" t="s">
        <v>269</v>
      </c>
      <c r="K38" s="220" t="s">
        <v>603</v>
      </c>
      <c r="L38" s="220" t="s">
        <v>602</v>
      </c>
      <c r="M38" s="220" t="s">
        <v>599</v>
      </c>
      <c r="N38" s="220" t="s">
        <v>600</v>
      </c>
      <c r="O38" s="220" t="s">
        <v>601</v>
      </c>
      <c r="P38" s="127"/>
      <c r="Q38" s="128"/>
      <c r="R38" s="128"/>
      <c r="S38" s="128"/>
      <c r="T38" s="129"/>
    </row>
    <row r="39" spans="1:20" x14ac:dyDescent="0.25">
      <c r="A39" t="s">
        <v>24</v>
      </c>
      <c r="B39" s="21">
        <v>26.655669236560001</v>
      </c>
      <c r="C39" s="21">
        <v>20.860958532960005</v>
      </c>
      <c r="D39" s="4"/>
      <c r="E39" s="4"/>
      <c r="F39" s="158"/>
      <c r="G39" s="158"/>
      <c r="H39" s="158"/>
      <c r="I39" s="158"/>
      <c r="J39" s="22">
        <f t="shared" si="0"/>
        <v>0</v>
      </c>
      <c r="K39" s="22">
        <f t="shared" si="1"/>
        <v>0</v>
      </c>
      <c r="L39" s="10">
        <f t="shared" si="2"/>
        <v>0</v>
      </c>
      <c r="M39" s="22">
        <f t="shared" si="3"/>
        <v>0</v>
      </c>
      <c r="N39" s="22">
        <f t="shared" si="4"/>
        <v>0</v>
      </c>
      <c r="O39" s="22">
        <f t="shared" si="5"/>
        <v>0</v>
      </c>
      <c r="P39" s="124" t="s">
        <v>574</v>
      </c>
      <c r="Q39" s="125"/>
      <c r="R39" s="125"/>
      <c r="S39" s="125"/>
      <c r="T39" s="126"/>
    </row>
    <row r="40" spans="1:20" ht="15.75" thickBot="1" x14ac:dyDescent="0.3">
      <c r="A40" t="s">
        <v>25</v>
      </c>
      <c r="B40" s="21">
        <v>27.814611377279995</v>
      </c>
      <c r="C40" s="21">
        <v>22.019900673680002</v>
      </c>
      <c r="D40" s="4"/>
      <c r="E40" s="4"/>
      <c r="F40" s="158"/>
      <c r="G40" s="158"/>
      <c r="H40" s="158"/>
      <c r="I40" s="158"/>
      <c r="J40" s="22">
        <f t="shared" si="0"/>
        <v>0</v>
      </c>
      <c r="K40" s="22">
        <f t="shared" si="1"/>
        <v>0</v>
      </c>
      <c r="L40" s="10">
        <f t="shared" si="2"/>
        <v>0</v>
      </c>
      <c r="M40" s="22">
        <f t="shared" si="3"/>
        <v>0</v>
      </c>
      <c r="N40" s="22">
        <f t="shared" si="4"/>
        <v>0</v>
      </c>
      <c r="O40" s="22">
        <f t="shared" si="5"/>
        <v>0</v>
      </c>
      <c r="P40" s="127"/>
      <c r="Q40" s="128"/>
      <c r="R40" s="128"/>
      <c r="S40" s="128"/>
      <c r="T40" s="129"/>
    </row>
    <row r="41" spans="1:20" x14ac:dyDescent="0.25">
      <c r="A41" t="s">
        <v>26</v>
      </c>
      <c r="B41" s="21">
        <v>31.291437799439997</v>
      </c>
      <c r="C41" s="21">
        <v>24.337784955120004</v>
      </c>
      <c r="D41" s="4"/>
      <c r="E41" s="4"/>
      <c r="F41" s="158"/>
      <c r="G41" s="158"/>
      <c r="H41" s="158"/>
      <c r="I41" s="158"/>
      <c r="J41" s="22">
        <f t="shared" si="0"/>
        <v>0</v>
      </c>
      <c r="K41" s="22">
        <f t="shared" si="1"/>
        <v>0</v>
      </c>
      <c r="L41" s="10">
        <f t="shared" si="2"/>
        <v>0</v>
      </c>
      <c r="M41" s="22">
        <f t="shared" si="3"/>
        <v>0</v>
      </c>
      <c r="N41" s="22">
        <f t="shared" si="4"/>
        <v>0</v>
      </c>
      <c r="O41" s="22">
        <f t="shared" si="5"/>
        <v>0</v>
      </c>
      <c r="P41" s="130" t="s">
        <v>577</v>
      </c>
      <c r="T41" s="52"/>
    </row>
    <row r="42" spans="1:20" ht="15.75" thickBot="1" x14ac:dyDescent="0.3">
      <c r="A42" t="s">
        <v>27</v>
      </c>
      <c r="B42" s="21">
        <v>33.609322080879998</v>
      </c>
      <c r="C42" s="21">
        <v>26.655669236560001</v>
      </c>
      <c r="D42" s="4"/>
      <c r="E42" s="4"/>
      <c r="F42" s="158"/>
      <c r="G42" s="158"/>
      <c r="H42" s="158"/>
      <c r="I42" s="158"/>
      <c r="J42" s="22">
        <f t="shared" si="0"/>
        <v>0</v>
      </c>
      <c r="K42" s="22">
        <f t="shared" si="1"/>
        <v>0</v>
      </c>
      <c r="L42" s="10">
        <f t="shared" si="2"/>
        <v>0</v>
      </c>
      <c r="M42" s="22">
        <f t="shared" si="3"/>
        <v>0</v>
      </c>
      <c r="N42" s="22">
        <f t="shared" si="4"/>
        <v>0</v>
      </c>
      <c r="O42" s="22">
        <f t="shared" si="5"/>
        <v>0</v>
      </c>
      <c r="P42" s="127"/>
      <c r="Q42" s="128"/>
      <c r="R42" s="128"/>
      <c r="S42" s="128"/>
      <c r="T42" s="129"/>
    </row>
    <row r="43" spans="1:20" x14ac:dyDescent="0.25">
      <c r="A43" t="s">
        <v>28</v>
      </c>
      <c r="B43" s="21">
        <v>35.92720636232</v>
      </c>
      <c r="C43" s="21">
        <v>30.132495658719996</v>
      </c>
      <c r="D43" s="4"/>
      <c r="E43" s="4"/>
      <c r="F43" s="158"/>
      <c r="G43" s="158"/>
      <c r="H43" s="158"/>
      <c r="I43" s="158"/>
      <c r="J43" s="22">
        <f t="shared" si="0"/>
        <v>0</v>
      </c>
      <c r="K43" s="22">
        <f t="shared" si="1"/>
        <v>0</v>
      </c>
      <c r="L43" s="10">
        <f t="shared" si="2"/>
        <v>0</v>
      </c>
      <c r="M43" s="22">
        <f t="shared" si="3"/>
        <v>0</v>
      </c>
      <c r="N43" s="22">
        <f t="shared" si="4"/>
        <v>0</v>
      </c>
      <c r="O43" s="22">
        <f t="shared" si="5"/>
        <v>0</v>
      </c>
      <c r="P43" s="124" t="s">
        <v>385</v>
      </c>
      <c r="Q43" s="125"/>
      <c r="R43" s="125"/>
      <c r="S43" s="125"/>
      <c r="T43" s="126"/>
    </row>
    <row r="44" spans="1:20" ht="15.75" thickBot="1" x14ac:dyDescent="0.3">
      <c r="A44" t="s">
        <v>29</v>
      </c>
      <c r="B44" s="21">
        <v>42.880859206640004</v>
      </c>
      <c r="C44" s="21">
        <v>32.450379940159998</v>
      </c>
      <c r="D44" s="4"/>
      <c r="E44" s="4"/>
      <c r="F44" s="158"/>
      <c r="G44" s="158"/>
      <c r="H44" s="158"/>
      <c r="I44" s="158"/>
      <c r="J44" s="22">
        <f t="shared" si="0"/>
        <v>0</v>
      </c>
      <c r="K44" s="22">
        <f t="shared" si="1"/>
        <v>0</v>
      </c>
      <c r="L44" s="10">
        <f t="shared" si="2"/>
        <v>0</v>
      </c>
      <c r="M44" s="22">
        <f t="shared" si="3"/>
        <v>0</v>
      </c>
      <c r="N44" s="22">
        <f t="shared" si="4"/>
        <v>0</v>
      </c>
      <c r="O44" s="22">
        <f t="shared" si="5"/>
        <v>0</v>
      </c>
      <c r="P44" s="127"/>
      <c r="Q44" s="128"/>
      <c r="R44" s="128"/>
      <c r="S44" s="128"/>
      <c r="T44" s="129"/>
    </row>
    <row r="45" spans="1:20" x14ac:dyDescent="0.25">
      <c r="A45" t="s">
        <v>112</v>
      </c>
      <c r="B45" s="21">
        <v>45.198743488079998</v>
      </c>
      <c r="C45" s="21">
        <v>34.768264221599999</v>
      </c>
      <c r="D45" s="4"/>
      <c r="E45" s="4"/>
      <c r="F45" s="158"/>
      <c r="G45" s="158"/>
      <c r="H45" s="158"/>
      <c r="I45" s="158"/>
      <c r="J45" s="22">
        <f t="shared" si="0"/>
        <v>0</v>
      </c>
      <c r="K45" s="22">
        <f t="shared" si="1"/>
        <v>0</v>
      </c>
      <c r="L45" s="10">
        <f t="shared" si="2"/>
        <v>0</v>
      </c>
      <c r="M45" s="22">
        <f t="shared" si="3"/>
        <v>0</v>
      </c>
      <c r="N45" s="22">
        <f t="shared" si="4"/>
        <v>0</v>
      </c>
      <c r="O45" s="22">
        <f t="shared" si="5"/>
        <v>0</v>
      </c>
      <c r="P45" s="124" t="s">
        <v>614</v>
      </c>
      <c r="Q45" s="125"/>
      <c r="R45" s="125"/>
      <c r="S45" s="125"/>
      <c r="T45" s="126"/>
    </row>
    <row r="46" spans="1:20" s="2" customFormat="1" ht="15.75" thickBot="1" x14ac:dyDescent="0.3">
      <c r="A46" t="s">
        <v>113</v>
      </c>
      <c r="B46" s="21">
        <v>48.675569910240007</v>
      </c>
      <c r="C46" s="21">
        <v>35.92720636232</v>
      </c>
      <c r="D46" s="32"/>
      <c r="E46" s="4"/>
      <c r="F46" s="158"/>
      <c r="G46" s="158"/>
      <c r="H46" s="158"/>
      <c r="I46" s="158"/>
      <c r="J46" s="22">
        <f t="shared" si="0"/>
        <v>0</v>
      </c>
      <c r="K46" s="22">
        <f t="shared" si="1"/>
        <v>0</v>
      </c>
      <c r="L46" s="10">
        <f t="shared" si="2"/>
        <v>0</v>
      </c>
      <c r="M46" s="22">
        <f t="shared" si="3"/>
        <v>0</v>
      </c>
      <c r="N46" s="22">
        <f t="shared" si="4"/>
        <v>0</v>
      </c>
      <c r="O46" s="22">
        <f t="shared" si="5"/>
        <v>0</v>
      </c>
      <c r="P46" s="127"/>
      <c r="Q46" s="128"/>
      <c r="R46" s="128"/>
      <c r="S46" s="128"/>
      <c r="T46" s="129"/>
    </row>
    <row r="47" spans="1:20" s="2" customFormat="1" x14ac:dyDescent="0.25">
      <c r="A47" t="s">
        <v>30</v>
      </c>
      <c r="B47" s="21">
        <v>0</v>
      </c>
      <c r="C47" s="21">
        <v>38.245090643760001</v>
      </c>
      <c r="D47" s="38"/>
      <c r="E47" s="30"/>
      <c r="F47" s="158"/>
      <c r="G47" s="161"/>
      <c r="H47" s="158"/>
      <c r="I47" s="158"/>
      <c r="J47" s="22">
        <f t="shared" si="0"/>
        <v>0</v>
      </c>
      <c r="K47" s="22">
        <f t="shared" si="1"/>
        <v>0</v>
      </c>
      <c r="L47" s="10">
        <f t="shared" si="2"/>
        <v>0</v>
      </c>
      <c r="M47" s="22">
        <f t="shared" si="3"/>
        <v>0</v>
      </c>
      <c r="N47" s="22">
        <f t="shared" si="4"/>
        <v>0</v>
      </c>
      <c r="O47" s="22">
        <f t="shared" si="5"/>
        <v>0</v>
      </c>
      <c r="R47" s="28"/>
      <c r="S47" s="28"/>
    </row>
    <row r="48" spans="1:20" s="2" customFormat="1" x14ac:dyDescent="0.25">
      <c r="A48" t="s">
        <v>8</v>
      </c>
      <c r="B48" s="21">
        <v>0</v>
      </c>
      <c r="C48" s="159">
        <v>0</v>
      </c>
      <c r="D48" s="156" t="s">
        <v>596</v>
      </c>
      <c r="E48" s="156" t="s">
        <v>597</v>
      </c>
      <c r="F48" s="156" t="s">
        <v>598</v>
      </c>
      <c r="G48" s="156" t="s">
        <v>599</v>
      </c>
      <c r="H48" s="156" t="s">
        <v>600</v>
      </c>
      <c r="I48" s="156" t="s">
        <v>601</v>
      </c>
      <c r="J48" s="220" t="s">
        <v>269</v>
      </c>
      <c r="K48" s="220" t="s">
        <v>603</v>
      </c>
      <c r="L48" s="220" t="s">
        <v>602</v>
      </c>
      <c r="M48" s="220" t="s">
        <v>599</v>
      </c>
      <c r="N48" s="220" t="s">
        <v>600</v>
      </c>
      <c r="O48" s="220" t="s">
        <v>601</v>
      </c>
      <c r="R48" s="28"/>
      <c r="S48" s="28"/>
    </row>
    <row r="49" spans="1:19" s="2" customFormat="1" x14ac:dyDescent="0.25">
      <c r="A49" t="s">
        <v>31</v>
      </c>
      <c r="B49" s="21">
        <v>26.655669236560001</v>
      </c>
      <c r="C49" s="21">
        <v>22.019900673680002</v>
      </c>
      <c r="D49" s="4"/>
      <c r="E49" s="4"/>
      <c r="F49" s="158"/>
      <c r="G49" s="158"/>
      <c r="H49" s="158"/>
      <c r="I49" s="158"/>
      <c r="J49" s="22">
        <f t="shared" si="0"/>
        <v>0</v>
      </c>
      <c r="K49" s="22">
        <f t="shared" si="1"/>
        <v>0</v>
      </c>
      <c r="L49" s="10">
        <f t="shared" si="2"/>
        <v>0</v>
      </c>
      <c r="M49" s="22">
        <f t="shared" si="3"/>
        <v>0</v>
      </c>
      <c r="N49" s="22">
        <f t="shared" si="4"/>
        <v>0</v>
      </c>
      <c r="O49" s="22">
        <f t="shared" si="5"/>
        <v>0</v>
      </c>
      <c r="R49" s="28"/>
      <c r="S49" s="28"/>
    </row>
    <row r="50" spans="1:19" s="2" customFormat="1" x14ac:dyDescent="0.25">
      <c r="A50" t="s">
        <v>32</v>
      </c>
      <c r="B50" s="21">
        <v>27.814611377279995</v>
      </c>
      <c r="C50" s="21">
        <v>24.337784955120004</v>
      </c>
      <c r="D50" s="4"/>
      <c r="E50" s="4"/>
      <c r="F50" s="158"/>
      <c r="G50" s="158"/>
      <c r="H50" s="158"/>
      <c r="I50" s="158"/>
      <c r="J50" s="22">
        <f t="shared" si="0"/>
        <v>0</v>
      </c>
      <c r="K50" s="22">
        <f t="shared" si="1"/>
        <v>0</v>
      </c>
      <c r="L50" s="10">
        <f t="shared" si="2"/>
        <v>0</v>
      </c>
      <c r="M50" s="22">
        <f t="shared" si="3"/>
        <v>0</v>
      </c>
      <c r="N50" s="22">
        <f t="shared" si="4"/>
        <v>0</v>
      </c>
      <c r="O50" s="22">
        <f t="shared" si="5"/>
        <v>0</v>
      </c>
      <c r="Q50"/>
      <c r="R50" s="28"/>
      <c r="S50" s="28"/>
    </row>
    <row r="51" spans="1:19" s="2" customFormat="1" x14ac:dyDescent="0.25">
      <c r="A51" t="s">
        <v>33</v>
      </c>
      <c r="B51" s="21">
        <v>31.291437799439997</v>
      </c>
      <c r="C51" s="21">
        <v>26.655669236560001</v>
      </c>
      <c r="D51" s="4"/>
      <c r="E51" s="4"/>
      <c r="F51" s="158"/>
      <c r="G51" s="158"/>
      <c r="H51" s="158"/>
      <c r="I51" s="158"/>
      <c r="J51" s="22">
        <f t="shared" si="0"/>
        <v>0</v>
      </c>
      <c r="K51" s="22">
        <f t="shared" si="1"/>
        <v>0</v>
      </c>
      <c r="L51" s="10">
        <f t="shared" si="2"/>
        <v>0</v>
      </c>
      <c r="M51" s="22">
        <f t="shared" si="3"/>
        <v>0</v>
      </c>
      <c r="N51" s="22">
        <f t="shared" si="4"/>
        <v>0</v>
      </c>
      <c r="O51" s="22">
        <f t="shared" si="5"/>
        <v>0</v>
      </c>
      <c r="R51" s="28"/>
      <c r="S51" s="28"/>
    </row>
    <row r="52" spans="1:19" s="2" customFormat="1" x14ac:dyDescent="0.25">
      <c r="A52" t="s">
        <v>34</v>
      </c>
      <c r="B52" s="21">
        <v>33.609322080879998</v>
      </c>
      <c r="C52" s="21">
        <v>28.973553517999999</v>
      </c>
      <c r="D52" s="4"/>
      <c r="E52" s="4"/>
      <c r="F52" s="158"/>
      <c r="G52" s="158"/>
      <c r="H52" s="158"/>
      <c r="I52" s="158"/>
      <c r="J52" s="22">
        <f t="shared" si="0"/>
        <v>0</v>
      </c>
      <c r="K52" s="22">
        <f t="shared" si="1"/>
        <v>0</v>
      </c>
      <c r="L52" s="10">
        <f t="shared" si="2"/>
        <v>0</v>
      </c>
      <c r="M52" s="22">
        <f t="shared" si="3"/>
        <v>0</v>
      </c>
      <c r="N52" s="22">
        <f t="shared" si="4"/>
        <v>0</v>
      </c>
      <c r="O52" s="22">
        <f t="shared" si="5"/>
        <v>0</v>
      </c>
      <c r="R52" s="28"/>
      <c r="S52" s="28"/>
    </row>
    <row r="53" spans="1:19" s="2" customFormat="1" x14ac:dyDescent="0.25">
      <c r="A53" t="s">
        <v>35</v>
      </c>
      <c r="B53" s="21">
        <v>35.92720636232</v>
      </c>
      <c r="C53" s="21">
        <v>31.291437799439997</v>
      </c>
      <c r="D53" s="4"/>
      <c r="E53" s="4"/>
      <c r="F53" s="158"/>
      <c r="G53" s="158"/>
      <c r="H53" s="158"/>
      <c r="I53" s="158"/>
      <c r="J53" s="22">
        <f t="shared" si="0"/>
        <v>0</v>
      </c>
      <c r="K53" s="22">
        <f t="shared" si="1"/>
        <v>0</v>
      </c>
      <c r="L53" s="10">
        <f t="shared" si="2"/>
        <v>0</v>
      </c>
      <c r="M53" s="22">
        <f t="shared" si="3"/>
        <v>0</v>
      </c>
      <c r="N53" s="22">
        <f t="shared" si="4"/>
        <v>0</v>
      </c>
      <c r="O53" s="22">
        <f t="shared" si="5"/>
        <v>0</v>
      </c>
      <c r="R53" s="28"/>
      <c r="S53" s="28"/>
    </row>
    <row r="54" spans="1:19" s="2" customFormat="1" x14ac:dyDescent="0.25">
      <c r="A54" t="s">
        <v>36</v>
      </c>
      <c r="B54" s="21">
        <v>42.880859206640004</v>
      </c>
      <c r="C54" s="21">
        <v>34.768264221599999</v>
      </c>
      <c r="D54" s="4"/>
      <c r="E54" s="4"/>
      <c r="F54" s="158"/>
      <c r="G54" s="158"/>
      <c r="H54" s="158"/>
      <c r="I54" s="158"/>
      <c r="J54" s="22">
        <f t="shared" si="0"/>
        <v>0</v>
      </c>
      <c r="K54" s="22">
        <f t="shared" si="1"/>
        <v>0</v>
      </c>
      <c r="L54" s="10">
        <f t="shared" si="2"/>
        <v>0</v>
      </c>
      <c r="M54" s="22">
        <f t="shared" si="3"/>
        <v>0</v>
      </c>
      <c r="N54" s="22">
        <f t="shared" si="4"/>
        <v>0</v>
      </c>
      <c r="O54" s="22">
        <f t="shared" si="5"/>
        <v>0</v>
      </c>
      <c r="R54" s="28"/>
      <c r="S54" s="28"/>
    </row>
    <row r="55" spans="1:19" s="2" customFormat="1" x14ac:dyDescent="0.25">
      <c r="A55" t="s">
        <v>116</v>
      </c>
      <c r="B55" s="21">
        <v>45.198743488079998</v>
      </c>
      <c r="C55" s="21">
        <v>37.086148503040008</v>
      </c>
      <c r="D55" s="4"/>
      <c r="E55" s="4"/>
      <c r="F55" s="158"/>
      <c r="G55" s="158"/>
      <c r="H55" s="158"/>
      <c r="I55" s="158"/>
      <c r="J55" s="22">
        <f t="shared" si="0"/>
        <v>0</v>
      </c>
      <c r="K55" s="22">
        <f t="shared" si="1"/>
        <v>0</v>
      </c>
      <c r="L55" s="10">
        <f t="shared" si="2"/>
        <v>0</v>
      </c>
      <c r="M55" s="22">
        <f t="shared" si="3"/>
        <v>0</v>
      </c>
      <c r="N55" s="22">
        <f t="shared" si="4"/>
        <v>0</v>
      </c>
      <c r="O55" s="22">
        <f t="shared" si="5"/>
        <v>0</v>
      </c>
      <c r="R55" s="28"/>
      <c r="S55" s="28"/>
    </row>
    <row r="56" spans="1:19" s="2" customFormat="1" x14ac:dyDescent="0.25">
      <c r="A56" t="s">
        <v>117</v>
      </c>
      <c r="B56" s="21">
        <v>48.675569910240007</v>
      </c>
      <c r="C56" s="21">
        <v>39.404032784480002</v>
      </c>
      <c r="D56" s="32"/>
      <c r="E56" s="4"/>
      <c r="F56" s="158"/>
      <c r="G56" s="158"/>
      <c r="H56" s="158"/>
      <c r="I56" s="158"/>
      <c r="J56" s="22">
        <f t="shared" si="0"/>
        <v>0</v>
      </c>
      <c r="K56" s="22">
        <f t="shared" si="1"/>
        <v>0</v>
      </c>
      <c r="L56" s="10">
        <f t="shared" si="2"/>
        <v>0</v>
      </c>
      <c r="M56" s="22">
        <f t="shared" si="3"/>
        <v>0</v>
      </c>
      <c r="N56" s="22">
        <f t="shared" si="4"/>
        <v>0</v>
      </c>
      <c r="O56" s="22">
        <f t="shared" si="5"/>
        <v>0</v>
      </c>
      <c r="R56" s="28"/>
      <c r="S56" s="28"/>
    </row>
    <row r="57" spans="1:19" s="2" customFormat="1" x14ac:dyDescent="0.25">
      <c r="A57" t="s">
        <v>37</v>
      </c>
      <c r="B57" s="21">
        <v>0</v>
      </c>
      <c r="C57" s="21">
        <v>41.72191706592001</v>
      </c>
      <c r="D57" s="38"/>
      <c r="E57" s="30"/>
      <c r="F57" s="158"/>
      <c r="G57" s="158"/>
      <c r="H57" s="158"/>
      <c r="I57" s="158"/>
      <c r="J57" s="22">
        <f t="shared" si="0"/>
        <v>0</v>
      </c>
      <c r="K57" s="22">
        <f t="shared" si="1"/>
        <v>0</v>
      </c>
      <c r="L57" s="10">
        <f t="shared" si="2"/>
        <v>0</v>
      </c>
      <c r="M57" s="22">
        <f t="shared" si="3"/>
        <v>0</v>
      </c>
      <c r="N57" s="22">
        <f t="shared" si="4"/>
        <v>0</v>
      </c>
      <c r="O57" s="22">
        <f t="shared" si="5"/>
        <v>0</v>
      </c>
      <c r="R57" s="28"/>
      <c r="S57" s="28"/>
    </row>
    <row r="58" spans="1:19" s="2" customFormat="1" x14ac:dyDescent="0.25">
      <c r="A58"/>
      <c r="B58" s="21">
        <v>0</v>
      </c>
      <c r="C58" s="159">
        <v>0</v>
      </c>
      <c r="D58" s="156" t="s">
        <v>596</v>
      </c>
      <c r="E58" s="156" t="s">
        <v>597</v>
      </c>
      <c r="F58" s="156" t="s">
        <v>598</v>
      </c>
      <c r="G58" s="156" t="s">
        <v>599</v>
      </c>
      <c r="H58" s="156" t="s">
        <v>600</v>
      </c>
      <c r="I58" s="156" t="s">
        <v>601</v>
      </c>
      <c r="J58" s="220" t="s">
        <v>269</v>
      </c>
      <c r="K58" s="220" t="s">
        <v>603</v>
      </c>
      <c r="L58" s="220" t="s">
        <v>602</v>
      </c>
      <c r="M58" s="220" t="s">
        <v>599</v>
      </c>
      <c r="N58" s="220" t="s">
        <v>600</v>
      </c>
      <c r="O58" s="220" t="s">
        <v>601</v>
      </c>
      <c r="R58" s="28"/>
      <c r="S58" s="28"/>
    </row>
    <row r="59" spans="1:19" s="2" customFormat="1" x14ac:dyDescent="0.25">
      <c r="A59" t="s">
        <v>38</v>
      </c>
      <c r="B59" s="21">
        <v>26.655669236560001</v>
      </c>
      <c r="C59" s="21">
        <v>24.337784955120004</v>
      </c>
      <c r="D59" s="4"/>
      <c r="E59" s="4"/>
      <c r="F59" s="4"/>
      <c r="G59" s="4"/>
      <c r="H59" s="4"/>
      <c r="I59" s="4"/>
      <c r="J59" s="22">
        <f t="shared" si="0"/>
        <v>0</v>
      </c>
      <c r="K59" s="22">
        <f t="shared" si="1"/>
        <v>0</v>
      </c>
      <c r="L59" s="10">
        <f t="shared" si="2"/>
        <v>0</v>
      </c>
      <c r="M59" s="22">
        <f t="shared" si="3"/>
        <v>0</v>
      </c>
      <c r="N59" s="22">
        <f t="shared" si="4"/>
        <v>0</v>
      </c>
      <c r="O59" s="22">
        <f t="shared" si="5"/>
        <v>0</v>
      </c>
      <c r="R59" s="28"/>
      <c r="S59" s="28"/>
    </row>
    <row r="60" spans="1:19" s="2" customFormat="1" x14ac:dyDescent="0.25">
      <c r="A60" t="s">
        <v>39</v>
      </c>
      <c r="B60" s="21">
        <v>27.814611377279995</v>
      </c>
      <c r="C60" s="21">
        <v>26.655669236560001</v>
      </c>
      <c r="D60" s="4"/>
      <c r="E60" s="4"/>
      <c r="F60" s="4"/>
      <c r="G60" s="4"/>
      <c r="H60" s="4"/>
      <c r="I60" s="4"/>
      <c r="J60" s="22">
        <f t="shared" si="0"/>
        <v>0</v>
      </c>
      <c r="K60" s="22">
        <f t="shared" si="1"/>
        <v>0</v>
      </c>
      <c r="L60" s="10">
        <f t="shared" si="2"/>
        <v>0</v>
      </c>
      <c r="M60" s="22">
        <f t="shared" si="3"/>
        <v>0</v>
      </c>
      <c r="N60" s="22">
        <f t="shared" si="4"/>
        <v>0</v>
      </c>
      <c r="O60" s="22">
        <f t="shared" si="5"/>
        <v>0</v>
      </c>
      <c r="R60" s="28"/>
      <c r="S60" s="28"/>
    </row>
    <row r="61" spans="1:19" s="2" customFormat="1" x14ac:dyDescent="0.25">
      <c r="A61" t="s">
        <v>40</v>
      </c>
      <c r="B61" s="21">
        <v>31.291437799439997</v>
      </c>
      <c r="C61" s="21">
        <v>28.973553517999999</v>
      </c>
      <c r="D61" s="4"/>
      <c r="E61" s="4"/>
      <c r="F61" s="4"/>
      <c r="G61" s="4"/>
      <c r="H61" s="4"/>
      <c r="I61" s="4"/>
      <c r="J61" s="22">
        <f t="shared" si="0"/>
        <v>0</v>
      </c>
      <c r="K61" s="22">
        <f t="shared" si="1"/>
        <v>0</v>
      </c>
      <c r="L61" s="10">
        <f t="shared" si="2"/>
        <v>0</v>
      </c>
      <c r="M61" s="22">
        <f t="shared" si="3"/>
        <v>0</v>
      </c>
      <c r="N61" s="22">
        <f t="shared" si="4"/>
        <v>0</v>
      </c>
      <c r="O61" s="22">
        <f t="shared" si="5"/>
        <v>0</v>
      </c>
      <c r="R61" s="28"/>
      <c r="S61" s="28"/>
    </row>
    <row r="62" spans="1:19" s="2" customFormat="1" x14ac:dyDescent="0.25">
      <c r="A62" t="s">
        <v>41</v>
      </c>
      <c r="B62" s="21">
        <v>33.609322080879998</v>
      </c>
      <c r="C62" s="21">
        <v>31.291437799439997</v>
      </c>
      <c r="D62" s="4"/>
      <c r="E62" s="4"/>
      <c r="F62" s="4"/>
      <c r="G62" s="4"/>
      <c r="H62" s="4"/>
      <c r="I62" s="4"/>
      <c r="J62" s="22">
        <f t="shared" si="0"/>
        <v>0</v>
      </c>
      <c r="K62" s="22">
        <f t="shared" si="1"/>
        <v>0</v>
      </c>
      <c r="L62" s="10">
        <f t="shared" si="2"/>
        <v>0</v>
      </c>
      <c r="M62" s="22">
        <f t="shared" si="3"/>
        <v>0</v>
      </c>
      <c r="N62" s="22">
        <f t="shared" si="4"/>
        <v>0</v>
      </c>
      <c r="O62" s="22">
        <f t="shared" si="5"/>
        <v>0</v>
      </c>
      <c r="R62" s="28"/>
      <c r="S62" s="28"/>
    </row>
    <row r="63" spans="1:19" s="2" customFormat="1" x14ac:dyDescent="0.25">
      <c r="A63" t="s">
        <v>42</v>
      </c>
      <c r="B63" s="21">
        <v>35.92720636232</v>
      </c>
      <c r="C63" s="21">
        <v>35.92720636232</v>
      </c>
      <c r="D63" s="4"/>
      <c r="E63" s="4"/>
      <c r="F63" s="4"/>
      <c r="G63" s="4"/>
      <c r="H63" s="4"/>
      <c r="I63" s="4"/>
      <c r="J63" s="22">
        <f t="shared" si="0"/>
        <v>0</v>
      </c>
      <c r="K63" s="22">
        <f t="shared" si="1"/>
        <v>0</v>
      </c>
      <c r="L63" s="10">
        <f t="shared" si="2"/>
        <v>0</v>
      </c>
      <c r="M63" s="22">
        <f t="shared" si="3"/>
        <v>0</v>
      </c>
      <c r="N63" s="22">
        <f t="shared" si="4"/>
        <v>0</v>
      </c>
      <c r="O63" s="22">
        <f t="shared" si="5"/>
        <v>0</v>
      </c>
      <c r="R63" s="28"/>
      <c r="S63" s="28"/>
    </row>
    <row r="64" spans="1:19" s="2" customFormat="1" x14ac:dyDescent="0.25">
      <c r="A64" t="s">
        <v>43</v>
      </c>
      <c r="B64" s="21">
        <v>42.880859206640004</v>
      </c>
      <c r="C64" s="21">
        <v>38.245090643760001</v>
      </c>
      <c r="D64" s="4"/>
      <c r="E64" s="4"/>
      <c r="F64" s="4"/>
      <c r="G64" s="4"/>
      <c r="H64" s="4"/>
      <c r="I64" s="4"/>
      <c r="J64" s="22">
        <f t="shared" si="0"/>
        <v>0</v>
      </c>
      <c r="K64" s="22">
        <f t="shared" si="1"/>
        <v>0</v>
      </c>
      <c r="L64" s="10">
        <f t="shared" si="2"/>
        <v>0</v>
      </c>
      <c r="M64" s="22">
        <f t="shared" si="3"/>
        <v>0</v>
      </c>
      <c r="N64" s="22">
        <f t="shared" si="4"/>
        <v>0</v>
      </c>
      <c r="O64" s="22">
        <f t="shared" si="5"/>
        <v>0</v>
      </c>
      <c r="R64" s="28"/>
      <c r="S64" s="28"/>
    </row>
    <row r="65" spans="1:19" s="2" customFormat="1" x14ac:dyDescent="0.25">
      <c r="A65" t="s">
        <v>120</v>
      </c>
      <c r="B65" s="21">
        <v>45.198743488079998</v>
      </c>
      <c r="C65" s="21">
        <v>40.562974925199995</v>
      </c>
      <c r="D65" s="4"/>
      <c r="E65" s="4"/>
      <c r="F65" s="4"/>
      <c r="G65" s="4"/>
      <c r="H65" s="4"/>
      <c r="I65" s="4"/>
      <c r="J65" s="22">
        <f t="shared" si="0"/>
        <v>0</v>
      </c>
      <c r="K65" s="22">
        <f t="shared" si="1"/>
        <v>0</v>
      </c>
      <c r="L65" s="10">
        <f t="shared" si="2"/>
        <v>0</v>
      </c>
      <c r="M65" s="22">
        <f t="shared" si="3"/>
        <v>0</v>
      </c>
      <c r="N65" s="22">
        <f t="shared" si="4"/>
        <v>0</v>
      </c>
      <c r="O65" s="22">
        <f t="shared" si="5"/>
        <v>0</v>
      </c>
      <c r="R65" s="28"/>
      <c r="S65" s="28"/>
    </row>
    <row r="66" spans="1:19" s="2" customFormat="1" x14ac:dyDescent="0.25">
      <c r="A66" t="s">
        <v>121</v>
      </c>
      <c r="B66" s="21">
        <v>48.675569910240007</v>
      </c>
      <c r="C66" s="21">
        <v>44.039801347360005</v>
      </c>
      <c r="D66" s="32"/>
      <c r="E66" s="4"/>
      <c r="F66" s="4"/>
      <c r="G66" s="4"/>
      <c r="H66" s="4"/>
      <c r="I66" s="4"/>
      <c r="J66" s="22">
        <f t="shared" si="0"/>
        <v>0</v>
      </c>
      <c r="K66" s="22">
        <f t="shared" si="1"/>
        <v>0</v>
      </c>
      <c r="L66" s="10">
        <f t="shared" si="2"/>
        <v>0</v>
      </c>
      <c r="M66" s="22">
        <f t="shared" si="3"/>
        <v>0</v>
      </c>
      <c r="N66" s="22">
        <f t="shared" si="4"/>
        <v>0</v>
      </c>
      <c r="O66" s="22">
        <f t="shared" si="5"/>
        <v>0</v>
      </c>
      <c r="R66" s="28"/>
      <c r="S66" s="28"/>
    </row>
    <row r="67" spans="1:19" s="2" customFormat="1" x14ac:dyDescent="0.25">
      <c r="A67" t="s">
        <v>44</v>
      </c>
      <c r="B67" s="21">
        <v>0</v>
      </c>
      <c r="C67" s="21">
        <v>46.357685628800006</v>
      </c>
      <c r="D67" s="38"/>
      <c r="E67" s="30"/>
      <c r="F67" s="4"/>
      <c r="G67" s="162"/>
      <c r="H67" s="4"/>
      <c r="I67" s="4"/>
      <c r="J67" s="22">
        <f t="shared" si="0"/>
        <v>0</v>
      </c>
      <c r="K67" s="22">
        <f t="shared" si="1"/>
        <v>0</v>
      </c>
      <c r="L67" s="10">
        <f t="shared" si="2"/>
        <v>0</v>
      </c>
      <c r="M67" s="22">
        <f t="shared" si="3"/>
        <v>0</v>
      </c>
      <c r="N67" s="22">
        <f t="shared" si="4"/>
        <v>0</v>
      </c>
      <c r="O67" s="22">
        <f t="shared" si="5"/>
        <v>0</v>
      </c>
      <c r="R67" s="28"/>
      <c r="S67" s="28"/>
    </row>
    <row r="68" spans="1:19" s="2" customFormat="1" x14ac:dyDescent="0.25">
      <c r="A68"/>
      <c r="B68" s="21">
        <v>0</v>
      </c>
      <c r="C68" s="159">
        <v>0</v>
      </c>
      <c r="D68" s="156" t="s">
        <v>596</v>
      </c>
      <c r="E68" s="156" t="s">
        <v>597</v>
      </c>
      <c r="F68" s="156" t="s">
        <v>598</v>
      </c>
      <c r="G68" s="156" t="s">
        <v>599</v>
      </c>
      <c r="H68" s="156" t="s">
        <v>600</v>
      </c>
      <c r="I68" s="156" t="s">
        <v>601</v>
      </c>
      <c r="J68" s="220" t="s">
        <v>269</v>
      </c>
      <c r="K68" s="220" t="s">
        <v>603</v>
      </c>
      <c r="L68" s="220" t="s">
        <v>602</v>
      </c>
      <c r="M68" s="220" t="s">
        <v>599</v>
      </c>
      <c r="N68" s="220" t="s">
        <v>600</v>
      </c>
      <c r="O68" s="220" t="s">
        <v>601</v>
      </c>
      <c r="R68" s="28"/>
      <c r="S68" s="28"/>
    </row>
    <row r="69" spans="1:19" s="2" customFormat="1" x14ac:dyDescent="0.25">
      <c r="A69" t="s">
        <v>45</v>
      </c>
      <c r="B69" s="21">
        <v>26.655669236560001</v>
      </c>
      <c r="C69" s="21">
        <v>26.655669236560001</v>
      </c>
      <c r="D69" s="4"/>
      <c r="E69" s="4"/>
      <c r="F69" s="4"/>
      <c r="G69" s="4"/>
      <c r="H69" s="4"/>
      <c r="I69" s="4"/>
      <c r="J69" s="22">
        <f t="shared" ref="J69:J131" si="6">IFERROR(((B69*D69)),"REVISAR")</f>
        <v>0</v>
      </c>
      <c r="K69" s="22">
        <f t="shared" ref="K69:K131" si="7">IFERROR((C69*E69),"REVISAR")</f>
        <v>0</v>
      </c>
      <c r="L69" s="10">
        <f t="shared" ref="L69:L131" si="8">IFERROR((C69*1.25)*F69,"REVISAR")</f>
        <v>0</v>
      </c>
      <c r="M69" s="22">
        <f t="shared" ref="M69:N131" si="9">IFERROR((B69*1.25)*G69,"REVISAR")</f>
        <v>0</v>
      </c>
      <c r="N69" s="22">
        <f t="shared" si="9"/>
        <v>0</v>
      </c>
      <c r="O69" s="22">
        <f t="shared" ref="O69:O131" si="10">IFERROR((C69*1.5625)*I69,"REVISAR")</f>
        <v>0</v>
      </c>
      <c r="R69" s="28"/>
      <c r="S69" s="28"/>
    </row>
    <row r="70" spans="1:19" s="2" customFormat="1" x14ac:dyDescent="0.25">
      <c r="A70" t="s">
        <v>46</v>
      </c>
      <c r="B70" s="21">
        <v>27.814611377279995</v>
      </c>
      <c r="C70" s="21">
        <v>27.814611377279995</v>
      </c>
      <c r="D70" s="4"/>
      <c r="E70" s="4"/>
      <c r="F70" s="4"/>
      <c r="G70" s="4"/>
      <c r="H70" s="4"/>
      <c r="I70" s="4"/>
      <c r="J70" s="22">
        <f t="shared" si="6"/>
        <v>0</v>
      </c>
      <c r="K70" s="22">
        <f t="shared" si="7"/>
        <v>0</v>
      </c>
      <c r="L70" s="10">
        <f t="shared" si="8"/>
        <v>0</v>
      </c>
      <c r="M70" s="22">
        <f t="shared" si="9"/>
        <v>0</v>
      </c>
      <c r="N70" s="22">
        <f t="shared" si="9"/>
        <v>0</v>
      </c>
      <c r="O70" s="22">
        <f t="shared" si="10"/>
        <v>0</v>
      </c>
      <c r="R70" s="28"/>
      <c r="S70" s="28"/>
    </row>
    <row r="71" spans="1:19" s="2" customFormat="1" x14ac:dyDescent="0.25">
      <c r="A71" t="s">
        <v>47</v>
      </c>
      <c r="B71" s="21">
        <v>31.291437799439997</v>
      </c>
      <c r="C71" s="21">
        <v>31.291437799439997</v>
      </c>
      <c r="D71" s="4"/>
      <c r="E71" s="4"/>
      <c r="F71" s="4"/>
      <c r="G71" s="4"/>
      <c r="H71" s="4"/>
      <c r="I71" s="4"/>
      <c r="J71" s="22">
        <f t="shared" si="6"/>
        <v>0</v>
      </c>
      <c r="K71" s="22">
        <f t="shared" si="7"/>
        <v>0</v>
      </c>
      <c r="L71" s="10">
        <f t="shared" si="8"/>
        <v>0</v>
      </c>
      <c r="M71" s="22">
        <f t="shared" si="9"/>
        <v>0</v>
      </c>
      <c r="N71" s="22">
        <f t="shared" si="9"/>
        <v>0</v>
      </c>
      <c r="O71" s="22">
        <f t="shared" si="10"/>
        <v>0</v>
      </c>
      <c r="R71" s="28"/>
      <c r="S71" s="28"/>
    </row>
    <row r="72" spans="1:19" s="2" customFormat="1" x14ac:dyDescent="0.25">
      <c r="A72" t="s">
        <v>48</v>
      </c>
      <c r="B72" s="21">
        <v>33.609322080879998</v>
      </c>
      <c r="C72" s="21">
        <v>33.609322080879998</v>
      </c>
      <c r="D72" s="4"/>
      <c r="E72" s="4"/>
      <c r="F72" s="4"/>
      <c r="G72" s="4"/>
      <c r="H72" s="4"/>
      <c r="I72" s="4"/>
      <c r="J72" s="22">
        <f t="shared" si="6"/>
        <v>0</v>
      </c>
      <c r="K72" s="22">
        <f t="shared" si="7"/>
        <v>0</v>
      </c>
      <c r="L72" s="10">
        <f t="shared" si="8"/>
        <v>0</v>
      </c>
      <c r="M72" s="22">
        <f t="shared" si="9"/>
        <v>0</v>
      </c>
      <c r="N72" s="22">
        <f t="shared" si="9"/>
        <v>0</v>
      </c>
      <c r="O72" s="22">
        <f t="shared" si="10"/>
        <v>0</v>
      </c>
      <c r="R72" s="28"/>
      <c r="S72" s="28"/>
    </row>
    <row r="73" spans="1:19" s="2" customFormat="1" x14ac:dyDescent="0.25">
      <c r="A73" t="s">
        <v>49</v>
      </c>
      <c r="B73" s="21">
        <v>35.92720636232</v>
      </c>
      <c r="C73" s="21">
        <v>35.92720636232</v>
      </c>
      <c r="D73" s="4"/>
      <c r="E73" s="4"/>
      <c r="F73" s="4"/>
      <c r="G73" s="4"/>
      <c r="H73" s="4"/>
      <c r="I73" s="4"/>
      <c r="J73" s="22">
        <f t="shared" si="6"/>
        <v>0</v>
      </c>
      <c r="K73" s="22">
        <f t="shared" si="7"/>
        <v>0</v>
      </c>
      <c r="L73" s="10">
        <f t="shared" si="8"/>
        <v>0</v>
      </c>
      <c r="M73" s="22">
        <f t="shared" si="9"/>
        <v>0</v>
      </c>
      <c r="N73" s="22">
        <f t="shared" si="9"/>
        <v>0</v>
      </c>
      <c r="O73" s="22">
        <f t="shared" si="10"/>
        <v>0</v>
      </c>
      <c r="R73" s="28"/>
      <c r="S73" s="28"/>
    </row>
    <row r="74" spans="1:19" s="2" customFormat="1" x14ac:dyDescent="0.25">
      <c r="A74" t="s">
        <v>50</v>
      </c>
      <c r="B74" s="21">
        <v>42.880859206640004</v>
      </c>
      <c r="C74" s="21">
        <v>42.880859206640004</v>
      </c>
      <c r="D74" s="4"/>
      <c r="E74" s="4"/>
      <c r="F74" s="4"/>
      <c r="G74" s="4"/>
      <c r="H74" s="4"/>
      <c r="I74" s="4"/>
      <c r="J74" s="22">
        <f t="shared" si="6"/>
        <v>0</v>
      </c>
      <c r="K74" s="22">
        <f t="shared" si="7"/>
        <v>0</v>
      </c>
      <c r="L74" s="10">
        <f t="shared" si="8"/>
        <v>0</v>
      </c>
      <c r="M74" s="22">
        <f t="shared" si="9"/>
        <v>0</v>
      </c>
      <c r="N74" s="22">
        <f t="shared" si="9"/>
        <v>0</v>
      </c>
      <c r="O74" s="22">
        <f t="shared" si="10"/>
        <v>0</v>
      </c>
      <c r="R74" s="28"/>
      <c r="S74" s="28"/>
    </row>
    <row r="75" spans="1:19" s="2" customFormat="1" x14ac:dyDescent="0.25">
      <c r="A75" t="s">
        <v>124</v>
      </c>
      <c r="B75" s="21">
        <v>45.198743488079998</v>
      </c>
      <c r="C75" s="21">
        <v>45.198743488079998</v>
      </c>
      <c r="D75" s="4"/>
      <c r="E75" s="4"/>
      <c r="F75" s="4"/>
      <c r="G75" s="4"/>
      <c r="H75" s="4"/>
      <c r="I75" s="4"/>
      <c r="J75" s="22">
        <f t="shared" si="6"/>
        <v>0</v>
      </c>
      <c r="K75" s="22">
        <f t="shared" si="7"/>
        <v>0</v>
      </c>
      <c r="L75" s="10">
        <f t="shared" si="8"/>
        <v>0</v>
      </c>
      <c r="M75" s="22">
        <f t="shared" si="9"/>
        <v>0</v>
      </c>
      <c r="N75" s="22">
        <f t="shared" si="9"/>
        <v>0</v>
      </c>
      <c r="O75" s="22">
        <f t="shared" si="10"/>
        <v>0</v>
      </c>
      <c r="R75" s="28"/>
      <c r="S75" s="28"/>
    </row>
    <row r="76" spans="1:19" s="2" customFormat="1" x14ac:dyDescent="0.25">
      <c r="A76" t="s">
        <v>125</v>
      </c>
      <c r="B76" s="21">
        <v>48.675569910240007</v>
      </c>
      <c r="C76" s="21">
        <v>48.675569910240007</v>
      </c>
      <c r="D76" s="32"/>
      <c r="E76" s="4"/>
      <c r="F76" s="4"/>
      <c r="G76" s="4"/>
      <c r="H76" s="4"/>
      <c r="I76" s="4"/>
      <c r="J76" s="22">
        <f t="shared" si="6"/>
        <v>0</v>
      </c>
      <c r="K76" s="22">
        <f t="shared" si="7"/>
        <v>0</v>
      </c>
      <c r="L76" s="10">
        <f t="shared" si="8"/>
        <v>0</v>
      </c>
      <c r="M76" s="22">
        <f t="shared" si="9"/>
        <v>0</v>
      </c>
      <c r="N76" s="22">
        <f t="shared" si="9"/>
        <v>0</v>
      </c>
      <c r="O76" s="22">
        <f t="shared" si="10"/>
        <v>0</v>
      </c>
      <c r="R76" s="28"/>
      <c r="S76" s="28"/>
    </row>
    <row r="77" spans="1:19" s="2" customFormat="1" x14ac:dyDescent="0.25">
      <c r="A77" t="s">
        <v>126</v>
      </c>
      <c r="B77" s="21">
        <v>0</v>
      </c>
      <c r="C77" s="21">
        <v>49.834512050960001</v>
      </c>
      <c r="D77" s="38"/>
      <c r="E77" s="30"/>
      <c r="F77" s="4"/>
      <c r="G77" s="162"/>
      <c r="H77" s="4"/>
      <c r="I77" s="4"/>
      <c r="J77" s="22">
        <f t="shared" si="6"/>
        <v>0</v>
      </c>
      <c r="K77" s="22">
        <f t="shared" si="7"/>
        <v>0</v>
      </c>
      <c r="L77" s="10">
        <f t="shared" si="8"/>
        <v>0</v>
      </c>
      <c r="M77" s="22">
        <f t="shared" si="9"/>
        <v>0</v>
      </c>
      <c r="N77" s="22">
        <f t="shared" si="9"/>
        <v>0</v>
      </c>
      <c r="O77" s="22">
        <f t="shared" si="10"/>
        <v>0</v>
      </c>
      <c r="R77" s="28"/>
      <c r="S77" s="28"/>
    </row>
    <row r="78" spans="1:19" s="2" customFormat="1" x14ac:dyDescent="0.25">
      <c r="A78"/>
      <c r="B78" s="21">
        <v>0</v>
      </c>
      <c r="C78" s="159">
        <v>0</v>
      </c>
      <c r="D78" s="156" t="s">
        <v>596</v>
      </c>
      <c r="E78" s="156" t="s">
        <v>597</v>
      </c>
      <c r="F78" s="156" t="s">
        <v>598</v>
      </c>
      <c r="G78" s="156" t="s">
        <v>599</v>
      </c>
      <c r="H78" s="156" t="s">
        <v>600</v>
      </c>
      <c r="I78" s="156" t="s">
        <v>601</v>
      </c>
      <c r="J78" s="220" t="s">
        <v>269</v>
      </c>
      <c r="K78" s="220" t="s">
        <v>603</v>
      </c>
      <c r="L78" s="220" t="s">
        <v>602</v>
      </c>
      <c r="M78" s="220" t="s">
        <v>599</v>
      </c>
      <c r="N78" s="220" t="s">
        <v>600</v>
      </c>
      <c r="O78" s="220" t="s">
        <v>601</v>
      </c>
      <c r="R78" s="28"/>
      <c r="S78" s="28"/>
    </row>
    <row r="79" spans="1:19" s="2" customFormat="1" x14ac:dyDescent="0.25">
      <c r="A79" t="s">
        <v>51</v>
      </c>
      <c r="B79" s="21">
        <v>31.291437799439997</v>
      </c>
      <c r="C79" s="21">
        <v>28.973553517999999</v>
      </c>
      <c r="D79" s="4"/>
      <c r="E79" s="4"/>
      <c r="F79" s="4"/>
      <c r="G79" s="4"/>
      <c r="H79" s="4"/>
      <c r="I79" s="4"/>
      <c r="J79" s="22">
        <f t="shared" si="6"/>
        <v>0</v>
      </c>
      <c r="K79" s="22">
        <f t="shared" si="7"/>
        <v>0</v>
      </c>
      <c r="L79" s="10">
        <f t="shared" si="8"/>
        <v>0</v>
      </c>
      <c r="M79" s="22">
        <f t="shared" si="9"/>
        <v>0</v>
      </c>
      <c r="N79" s="22">
        <f t="shared" si="9"/>
        <v>0</v>
      </c>
      <c r="O79" s="22">
        <f t="shared" si="10"/>
        <v>0</v>
      </c>
      <c r="R79" s="28"/>
      <c r="S79" s="28"/>
    </row>
    <row r="80" spans="1:19" s="2" customFormat="1" x14ac:dyDescent="0.25">
      <c r="A80" t="s">
        <v>52</v>
      </c>
      <c r="B80" s="21">
        <v>34.768264221599999</v>
      </c>
      <c r="C80" s="21">
        <v>30.132495658719996</v>
      </c>
      <c r="D80" s="4"/>
      <c r="E80" s="4"/>
      <c r="F80" s="4"/>
      <c r="G80" s="4"/>
      <c r="H80" s="4"/>
      <c r="I80" s="4"/>
      <c r="J80" s="22">
        <f t="shared" si="6"/>
        <v>0</v>
      </c>
      <c r="K80" s="22">
        <f t="shared" si="7"/>
        <v>0</v>
      </c>
      <c r="L80" s="10">
        <f t="shared" si="8"/>
        <v>0</v>
      </c>
      <c r="M80" s="22">
        <f t="shared" si="9"/>
        <v>0</v>
      </c>
      <c r="N80" s="22">
        <f t="shared" si="9"/>
        <v>0</v>
      </c>
      <c r="O80" s="22">
        <f t="shared" si="10"/>
        <v>0</v>
      </c>
      <c r="R80" s="28"/>
      <c r="S80" s="28"/>
    </row>
    <row r="81" spans="1:19" s="2" customFormat="1" x14ac:dyDescent="0.25">
      <c r="A81" t="s">
        <v>53</v>
      </c>
      <c r="B81" s="21">
        <v>38.245090643760001</v>
      </c>
      <c r="C81" s="21">
        <v>32.450379940159998</v>
      </c>
      <c r="D81" s="4"/>
      <c r="E81" s="4"/>
      <c r="F81" s="4"/>
      <c r="G81" s="4"/>
      <c r="H81" s="4"/>
      <c r="I81" s="4"/>
      <c r="J81" s="22">
        <f t="shared" si="6"/>
        <v>0</v>
      </c>
      <c r="K81" s="22">
        <f t="shared" si="7"/>
        <v>0</v>
      </c>
      <c r="L81" s="10">
        <f t="shared" si="8"/>
        <v>0</v>
      </c>
      <c r="M81" s="22">
        <f t="shared" si="9"/>
        <v>0</v>
      </c>
      <c r="N81" s="22">
        <f t="shared" si="9"/>
        <v>0</v>
      </c>
      <c r="O81" s="22">
        <f t="shared" si="10"/>
        <v>0</v>
      </c>
      <c r="R81" s="28"/>
      <c r="S81" s="28"/>
    </row>
    <row r="82" spans="1:19" s="2" customFormat="1" x14ac:dyDescent="0.25">
      <c r="A82" t="s">
        <v>54</v>
      </c>
      <c r="B82" s="21">
        <v>41.72191706592001</v>
      </c>
      <c r="C82" s="21">
        <v>37.086148503040008</v>
      </c>
      <c r="D82" s="4"/>
      <c r="E82" s="4"/>
      <c r="F82" s="4"/>
      <c r="G82" s="4"/>
      <c r="H82" s="4"/>
      <c r="I82" s="4"/>
      <c r="J82" s="22">
        <f t="shared" si="6"/>
        <v>0</v>
      </c>
      <c r="K82" s="22">
        <f t="shared" si="7"/>
        <v>0</v>
      </c>
      <c r="L82" s="10">
        <f t="shared" si="8"/>
        <v>0</v>
      </c>
      <c r="M82" s="22">
        <f t="shared" si="9"/>
        <v>0</v>
      </c>
      <c r="N82" s="22">
        <f t="shared" si="9"/>
        <v>0</v>
      </c>
      <c r="O82" s="22">
        <f t="shared" si="10"/>
        <v>0</v>
      </c>
      <c r="R82" s="28"/>
      <c r="S82" s="28"/>
    </row>
    <row r="83" spans="1:19" s="2" customFormat="1" x14ac:dyDescent="0.25">
      <c r="A83" t="s">
        <v>55</v>
      </c>
      <c r="B83" s="21">
        <v>45.198743488079998</v>
      </c>
      <c r="C83" s="21">
        <v>39.404032784480002</v>
      </c>
      <c r="D83" s="4"/>
      <c r="E83" s="4"/>
      <c r="F83" s="4"/>
      <c r="G83" s="4"/>
      <c r="H83" s="4"/>
      <c r="I83" s="4"/>
      <c r="J83" s="22">
        <f t="shared" si="6"/>
        <v>0</v>
      </c>
      <c r="K83" s="22">
        <f t="shared" si="7"/>
        <v>0</v>
      </c>
      <c r="L83" s="10">
        <f t="shared" si="8"/>
        <v>0</v>
      </c>
      <c r="M83" s="22">
        <f t="shared" si="9"/>
        <v>0</v>
      </c>
      <c r="N83" s="22">
        <f t="shared" si="9"/>
        <v>0</v>
      </c>
      <c r="O83" s="22">
        <f t="shared" si="10"/>
        <v>0</v>
      </c>
      <c r="R83" s="28"/>
      <c r="S83" s="28"/>
    </row>
    <row r="84" spans="1:19" s="2" customFormat="1" x14ac:dyDescent="0.25">
      <c r="A84" t="s">
        <v>56</v>
      </c>
      <c r="B84" s="21">
        <v>52.152396332400009</v>
      </c>
      <c r="C84" s="21">
        <v>45.198743488079998</v>
      </c>
      <c r="D84" s="4"/>
      <c r="E84" s="4"/>
      <c r="F84" s="4"/>
      <c r="G84" s="4"/>
      <c r="H84" s="4"/>
      <c r="I84" s="4"/>
      <c r="J84" s="22">
        <f t="shared" si="6"/>
        <v>0</v>
      </c>
      <c r="K84" s="22">
        <f t="shared" si="7"/>
        <v>0</v>
      </c>
      <c r="L84" s="10">
        <f t="shared" si="8"/>
        <v>0</v>
      </c>
      <c r="M84" s="22">
        <f t="shared" si="9"/>
        <v>0</v>
      </c>
      <c r="N84" s="22">
        <f t="shared" si="9"/>
        <v>0</v>
      </c>
      <c r="O84" s="22">
        <f t="shared" si="10"/>
        <v>0</v>
      </c>
      <c r="R84" s="28"/>
      <c r="S84" s="28"/>
    </row>
    <row r="85" spans="1:19" s="2" customFormat="1" x14ac:dyDescent="0.25">
      <c r="A85" t="s">
        <v>8</v>
      </c>
      <c r="B85" s="21">
        <v>0</v>
      </c>
      <c r="C85" s="159">
        <v>0</v>
      </c>
      <c r="D85" s="156" t="s">
        <v>596</v>
      </c>
      <c r="E85" s="156" t="s">
        <v>597</v>
      </c>
      <c r="F85" s="156" t="s">
        <v>598</v>
      </c>
      <c r="G85" s="156" t="s">
        <v>599</v>
      </c>
      <c r="H85" s="156" t="s">
        <v>600</v>
      </c>
      <c r="I85" s="156" t="s">
        <v>601</v>
      </c>
      <c r="J85" s="220" t="s">
        <v>269</v>
      </c>
      <c r="K85" s="220" t="s">
        <v>603</v>
      </c>
      <c r="L85" s="220" t="s">
        <v>602</v>
      </c>
      <c r="M85" s="220" t="s">
        <v>599</v>
      </c>
      <c r="N85" s="220" t="s">
        <v>600</v>
      </c>
      <c r="O85" s="220" t="s">
        <v>601</v>
      </c>
      <c r="R85" s="28"/>
      <c r="S85" s="28"/>
    </row>
    <row r="86" spans="1:19" s="2" customFormat="1" x14ac:dyDescent="0.25">
      <c r="A86" t="s">
        <v>57</v>
      </c>
      <c r="B86" s="21">
        <v>31.291437799439997</v>
      </c>
      <c r="C86" s="21">
        <v>28.973553517999999</v>
      </c>
      <c r="D86" s="4"/>
      <c r="E86" s="4"/>
      <c r="F86" s="4"/>
      <c r="G86" s="4"/>
      <c r="H86" s="4"/>
      <c r="I86" s="4"/>
      <c r="J86" s="22">
        <f t="shared" si="6"/>
        <v>0</v>
      </c>
      <c r="K86" s="22">
        <f t="shared" si="7"/>
        <v>0</v>
      </c>
      <c r="L86" s="10">
        <f t="shared" si="8"/>
        <v>0</v>
      </c>
      <c r="M86" s="22">
        <f t="shared" si="9"/>
        <v>0</v>
      </c>
      <c r="N86" s="22">
        <f t="shared" si="9"/>
        <v>0</v>
      </c>
      <c r="O86" s="22">
        <f t="shared" si="10"/>
        <v>0</v>
      </c>
      <c r="R86" s="28"/>
      <c r="S86" s="28"/>
    </row>
    <row r="87" spans="1:19" s="2" customFormat="1" x14ac:dyDescent="0.25">
      <c r="A87" t="s">
        <v>58</v>
      </c>
      <c r="B87" s="21">
        <v>34.768264221599999</v>
      </c>
      <c r="C87" s="21">
        <v>32.450379940159998</v>
      </c>
      <c r="D87" s="4"/>
      <c r="E87" s="4"/>
      <c r="F87" s="4"/>
      <c r="G87" s="4"/>
      <c r="H87" s="4"/>
      <c r="I87" s="4"/>
      <c r="J87" s="22">
        <f t="shared" si="6"/>
        <v>0</v>
      </c>
      <c r="K87" s="22">
        <f t="shared" si="7"/>
        <v>0</v>
      </c>
      <c r="L87" s="10">
        <f t="shared" si="8"/>
        <v>0</v>
      </c>
      <c r="M87" s="22">
        <f t="shared" si="9"/>
        <v>0</v>
      </c>
      <c r="N87" s="22">
        <f t="shared" si="9"/>
        <v>0</v>
      </c>
      <c r="O87" s="22">
        <f t="shared" si="10"/>
        <v>0</v>
      </c>
      <c r="R87" s="28"/>
      <c r="S87" s="28"/>
    </row>
    <row r="88" spans="1:19" s="2" customFormat="1" x14ac:dyDescent="0.25">
      <c r="A88" t="s">
        <v>59</v>
      </c>
      <c r="B88" s="21">
        <v>38.245090643760001</v>
      </c>
      <c r="C88" s="21">
        <v>35.92720636232</v>
      </c>
      <c r="D88" s="4"/>
      <c r="E88" s="4"/>
      <c r="F88" s="4"/>
      <c r="G88" s="4"/>
      <c r="H88" s="4"/>
      <c r="I88" s="4"/>
      <c r="J88" s="22">
        <f t="shared" si="6"/>
        <v>0</v>
      </c>
      <c r="K88" s="22">
        <f t="shared" si="7"/>
        <v>0</v>
      </c>
      <c r="L88" s="10">
        <f t="shared" si="8"/>
        <v>0</v>
      </c>
      <c r="M88" s="22">
        <f t="shared" si="9"/>
        <v>0</v>
      </c>
      <c r="N88" s="22">
        <f t="shared" si="9"/>
        <v>0</v>
      </c>
      <c r="O88" s="22">
        <f t="shared" si="10"/>
        <v>0</v>
      </c>
      <c r="R88" s="28"/>
      <c r="S88" s="28"/>
    </row>
    <row r="89" spans="1:19" s="2" customFormat="1" x14ac:dyDescent="0.25">
      <c r="A89" t="s">
        <v>60</v>
      </c>
      <c r="B89" s="21">
        <v>41.72191706592001</v>
      </c>
      <c r="C89" s="21">
        <v>39.404032784480002</v>
      </c>
      <c r="D89" s="4"/>
      <c r="E89" s="4"/>
      <c r="F89" s="4"/>
      <c r="G89" s="4"/>
      <c r="H89" s="4"/>
      <c r="I89" s="4"/>
      <c r="J89" s="22">
        <f t="shared" si="6"/>
        <v>0</v>
      </c>
      <c r="K89" s="22">
        <f t="shared" si="7"/>
        <v>0</v>
      </c>
      <c r="L89" s="10">
        <f t="shared" si="8"/>
        <v>0</v>
      </c>
      <c r="M89" s="22">
        <f t="shared" si="9"/>
        <v>0</v>
      </c>
      <c r="N89" s="22">
        <f t="shared" si="9"/>
        <v>0</v>
      </c>
      <c r="O89" s="22">
        <f t="shared" si="10"/>
        <v>0</v>
      </c>
      <c r="R89" s="28"/>
      <c r="S89" s="28"/>
    </row>
    <row r="90" spans="1:19" s="2" customFormat="1" x14ac:dyDescent="0.25">
      <c r="A90" t="s">
        <v>61</v>
      </c>
      <c r="B90" s="21">
        <v>45.198743488079998</v>
      </c>
      <c r="C90" s="21">
        <v>42.880859206640004</v>
      </c>
      <c r="D90" s="4"/>
      <c r="E90" s="4"/>
      <c r="F90" s="4"/>
      <c r="G90" s="4"/>
      <c r="H90" s="4"/>
      <c r="I90" s="4"/>
      <c r="J90" s="22">
        <f t="shared" si="6"/>
        <v>0</v>
      </c>
      <c r="K90" s="22">
        <f t="shared" si="7"/>
        <v>0</v>
      </c>
      <c r="L90" s="10">
        <f t="shared" si="8"/>
        <v>0</v>
      </c>
      <c r="M90" s="22">
        <f t="shared" si="9"/>
        <v>0</v>
      </c>
      <c r="N90" s="22">
        <f t="shared" si="9"/>
        <v>0</v>
      </c>
      <c r="O90" s="22">
        <f t="shared" si="10"/>
        <v>0</v>
      </c>
      <c r="R90" s="28"/>
      <c r="S90" s="28"/>
    </row>
    <row r="91" spans="1:19" s="2" customFormat="1" x14ac:dyDescent="0.25">
      <c r="A91" t="s">
        <v>62</v>
      </c>
      <c r="B91" s="21">
        <v>52.152396332400009</v>
      </c>
      <c r="C91" s="21">
        <v>48.675569910240007</v>
      </c>
      <c r="D91" s="4"/>
      <c r="E91" s="4"/>
      <c r="F91" s="4"/>
      <c r="G91" s="4"/>
      <c r="H91" s="4"/>
      <c r="I91" s="4"/>
      <c r="J91" s="22">
        <f t="shared" si="6"/>
        <v>0</v>
      </c>
      <c r="K91" s="22">
        <f t="shared" si="7"/>
        <v>0</v>
      </c>
      <c r="L91" s="10">
        <f t="shared" si="8"/>
        <v>0</v>
      </c>
      <c r="M91" s="22">
        <f t="shared" si="9"/>
        <v>0</v>
      </c>
      <c r="N91" s="22">
        <f t="shared" si="9"/>
        <v>0</v>
      </c>
      <c r="O91" s="22">
        <f t="shared" si="10"/>
        <v>0</v>
      </c>
      <c r="R91" s="28"/>
      <c r="S91" s="28"/>
    </row>
    <row r="92" spans="1:19" s="2" customFormat="1" x14ac:dyDescent="0.25">
      <c r="A92"/>
      <c r="B92" s="21">
        <v>0</v>
      </c>
      <c r="C92" s="159">
        <v>0</v>
      </c>
      <c r="D92" s="156" t="s">
        <v>596</v>
      </c>
      <c r="E92" s="156" t="s">
        <v>597</v>
      </c>
      <c r="F92" s="156" t="s">
        <v>598</v>
      </c>
      <c r="G92" s="156" t="s">
        <v>599</v>
      </c>
      <c r="H92" s="156" t="s">
        <v>600</v>
      </c>
      <c r="I92" s="156" t="s">
        <v>601</v>
      </c>
      <c r="J92" s="220" t="s">
        <v>269</v>
      </c>
      <c r="K92" s="220" t="s">
        <v>603</v>
      </c>
      <c r="L92" s="220" t="s">
        <v>602</v>
      </c>
      <c r="M92" s="220" t="s">
        <v>599</v>
      </c>
      <c r="N92" s="220" t="s">
        <v>600</v>
      </c>
      <c r="O92" s="220" t="s">
        <v>601</v>
      </c>
      <c r="R92" s="28"/>
      <c r="S92" s="28"/>
    </row>
    <row r="93" spans="1:19" s="2" customFormat="1" x14ac:dyDescent="0.25">
      <c r="A93" t="s">
        <v>63</v>
      </c>
      <c r="B93" s="21">
        <v>31.291437799439997</v>
      </c>
      <c r="C93" s="21">
        <v>31.291437799439997</v>
      </c>
      <c r="D93" s="4"/>
      <c r="E93" s="4"/>
      <c r="F93" s="4"/>
      <c r="G93" s="4"/>
      <c r="H93" s="4"/>
      <c r="I93" s="4"/>
      <c r="J93" s="22">
        <f t="shared" si="6"/>
        <v>0</v>
      </c>
      <c r="K93" s="22">
        <f t="shared" si="7"/>
        <v>0</v>
      </c>
      <c r="L93" s="10">
        <f t="shared" si="8"/>
        <v>0</v>
      </c>
      <c r="M93" s="22">
        <f t="shared" si="9"/>
        <v>0</v>
      </c>
      <c r="N93" s="22">
        <f t="shared" si="9"/>
        <v>0</v>
      </c>
      <c r="O93" s="22">
        <f t="shared" si="10"/>
        <v>0</v>
      </c>
      <c r="R93" s="28"/>
      <c r="S93" s="28"/>
    </row>
    <row r="94" spans="1:19" s="2" customFormat="1" x14ac:dyDescent="0.25">
      <c r="A94" t="s">
        <v>64</v>
      </c>
      <c r="B94" s="21">
        <v>34.768264221599999</v>
      </c>
      <c r="C94" s="21">
        <v>33.609322080879998</v>
      </c>
      <c r="D94" s="4"/>
      <c r="E94" s="4"/>
      <c r="F94" s="4"/>
      <c r="G94" s="4"/>
      <c r="H94" s="4"/>
      <c r="I94" s="4"/>
      <c r="J94" s="22">
        <f t="shared" si="6"/>
        <v>0</v>
      </c>
      <c r="K94" s="22">
        <f t="shared" si="7"/>
        <v>0</v>
      </c>
      <c r="L94" s="10">
        <f t="shared" si="8"/>
        <v>0</v>
      </c>
      <c r="M94" s="22">
        <f t="shared" si="9"/>
        <v>0</v>
      </c>
      <c r="N94" s="22">
        <f t="shared" si="9"/>
        <v>0</v>
      </c>
      <c r="O94" s="22">
        <f t="shared" si="10"/>
        <v>0</v>
      </c>
      <c r="R94" s="28"/>
      <c r="S94" s="28"/>
    </row>
    <row r="95" spans="1:19" s="2" customFormat="1" x14ac:dyDescent="0.25">
      <c r="A95" t="s">
        <v>65</v>
      </c>
      <c r="B95" s="21">
        <v>38.245090643760001</v>
      </c>
      <c r="C95" s="21">
        <v>35.92720636232</v>
      </c>
      <c r="D95" s="4"/>
      <c r="E95" s="4"/>
      <c r="F95" s="4"/>
      <c r="G95" s="4"/>
      <c r="H95" s="4"/>
      <c r="I95" s="4"/>
      <c r="J95" s="22">
        <f t="shared" si="6"/>
        <v>0</v>
      </c>
      <c r="K95" s="22">
        <f t="shared" si="7"/>
        <v>0</v>
      </c>
      <c r="L95" s="10">
        <f t="shared" si="8"/>
        <v>0</v>
      </c>
      <c r="M95" s="22">
        <f t="shared" si="9"/>
        <v>0</v>
      </c>
      <c r="N95" s="22">
        <f t="shared" si="9"/>
        <v>0</v>
      </c>
      <c r="O95" s="22">
        <f t="shared" si="10"/>
        <v>0</v>
      </c>
      <c r="R95" s="28"/>
      <c r="S95" s="28"/>
    </row>
    <row r="96" spans="1:19" s="2" customFormat="1" x14ac:dyDescent="0.25">
      <c r="A96" t="s">
        <v>66</v>
      </c>
      <c r="B96" s="21">
        <v>41.72191706592001</v>
      </c>
      <c r="C96" s="21">
        <v>40.562974925199995</v>
      </c>
      <c r="D96" s="4"/>
      <c r="E96" s="4"/>
      <c r="F96" s="4"/>
      <c r="G96" s="4"/>
      <c r="H96" s="4"/>
      <c r="I96" s="4"/>
      <c r="J96" s="22">
        <f t="shared" si="6"/>
        <v>0</v>
      </c>
      <c r="K96" s="22">
        <f t="shared" si="7"/>
        <v>0</v>
      </c>
      <c r="L96" s="10">
        <f t="shared" si="8"/>
        <v>0</v>
      </c>
      <c r="M96" s="22">
        <f t="shared" si="9"/>
        <v>0</v>
      </c>
      <c r="N96" s="22">
        <f t="shared" si="9"/>
        <v>0</v>
      </c>
      <c r="O96" s="22">
        <f t="shared" si="10"/>
        <v>0</v>
      </c>
      <c r="R96" s="28"/>
      <c r="S96" s="28"/>
    </row>
    <row r="97" spans="1:19" s="2" customFormat="1" x14ac:dyDescent="0.25">
      <c r="A97" t="s">
        <v>67</v>
      </c>
      <c r="B97" s="21">
        <v>45.198743488079998</v>
      </c>
      <c r="C97" s="21">
        <v>44.039801347360005</v>
      </c>
      <c r="D97" s="4"/>
      <c r="E97" s="4"/>
      <c r="F97" s="4"/>
      <c r="G97" s="4"/>
      <c r="H97" s="4"/>
      <c r="I97" s="4"/>
      <c r="J97" s="22">
        <f t="shared" si="6"/>
        <v>0</v>
      </c>
      <c r="K97" s="22">
        <f t="shared" si="7"/>
        <v>0</v>
      </c>
      <c r="L97" s="10">
        <f t="shared" si="8"/>
        <v>0</v>
      </c>
      <c r="M97" s="22">
        <f t="shared" si="9"/>
        <v>0</v>
      </c>
      <c r="N97" s="22">
        <f t="shared" si="9"/>
        <v>0</v>
      </c>
      <c r="O97" s="22">
        <f t="shared" si="10"/>
        <v>0</v>
      </c>
      <c r="R97" s="28"/>
      <c r="S97" s="28"/>
    </row>
    <row r="98" spans="1:19" s="2" customFormat="1" x14ac:dyDescent="0.25">
      <c r="A98" t="s">
        <v>68</v>
      </c>
      <c r="B98" s="21">
        <v>52.152396332400009</v>
      </c>
      <c r="C98" s="21">
        <v>49.834512050960001</v>
      </c>
      <c r="D98" s="4"/>
      <c r="E98" s="4"/>
      <c r="F98" s="4"/>
      <c r="G98" s="4"/>
      <c r="H98" s="4"/>
      <c r="I98" s="4"/>
      <c r="J98" s="22">
        <f t="shared" si="6"/>
        <v>0</v>
      </c>
      <c r="K98" s="22">
        <f t="shared" si="7"/>
        <v>0</v>
      </c>
      <c r="L98" s="10">
        <f t="shared" si="8"/>
        <v>0</v>
      </c>
      <c r="M98" s="22">
        <f t="shared" si="9"/>
        <v>0</v>
      </c>
      <c r="N98" s="22">
        <f t="shared" si="9"/>
        <v>0</v>
      </c>
      <c r="O98" s="22">
        <f t="shared" si="10"/>
        <v>0</v>
      </c>
      <c r="R98" s="28"/>
      <c r="S98" s="28"/>
    </row>
    <row r="99" spans="1:19" s="2" customFormat="1" x14ac:dyDescent="0.25">
      <c r="A99" t="s">
        <v>8</v>
      </c>
      <c r="B99" s="21">
        <v>0</v>
      </c>
      <c r="C99" s="159">
        <v>0</v>
      </c>
      <c r="D99" s="156" t="s">
        <v>596</v>
      </c>
      <c r="E99" s="156" t="s">
        <v>597</v>
      </c>
      <c r="F99" s="156" t="s">
        <v>598</v>
      </c>
      <c r="G99" s="156" t="s">
        <v>599</v>
      </c>
      <c r="H99" s="156" t="s">
        <v>600</v>
      </c>
      <c r="I99" s="156" t="s">
        <v>601</v>
      </c>
      <c r="J99" s="220" t="s">
        <v>269</v>
      </c>
      <c r="K99" s="220" t="s">
        <v>603</v>
      </c>
      <c r="L99" s="220" t="s">
        <v>602</v>
      </c>
      <c r="M99" s="220" t="s">
        <v>599</v>
      </c>
      <c r="N99" s="220" t="s">
        <v>600</v>
      </c>
      <c r="O99" s="220" t="s">
        <v>601</v>
      </c>
      <c r="R99" s="28"/>
      <c r="S99" s="28"/>
    </row>
    <row r="100" spans="1:19" s="2" customFormat="1" x14ac:dyDescent="0.25">
      <c r="A100" t="s">
        <v>69</v>
      </c>
      <c r="B100" s="21">
        <v>31.291437799439997</v>
      </c>
      <c r="C100" s="21">
        <v>31.291437799439997</v>
      </c>
      <c r="D100" s="4"/>
      <c r="E100" s="4"/>
      <c r="F100" s="4"/>
      <c r="G100" s="4"/>
      <c r="H100" s="4"/>
      <c r="I100" s="4"/>
      <c r="J100" s="22">
        <f t="shared" si="6"/>
        <v>0</v>
      </c>
      <c r="K100" s="22">
        <f t="shared" si="7"/>
        <v>0</v>
      </c>
      <c r="L100" s="10">
        <f t="shared" si="8"/>
        <v>0</v>
      </c>
      <c r="M100" s="22">
        <f t="shared" si="9"/>
        <v>0</v>
      </c>
      <c r="N100" s="22">
        <f t="shared" si="9"/>
        <v>0</v>
      </c>
      <c r="O100" s="22">
        <f t="shared" si="10"/>
        <v>0</v>
      </c>
      <c r="R100" s="28"/>
      <c r="S100" s="28"/>
    </row>
    <row r="101" spans="1:19" s="2" customFormat="1" x14ac:dyDescent="0.25">
      <c r="A101" t="s">
        <v>70</v>
      </c>
      <c r="B101" s="21">
        <v>34.768264221599999</v>
      </c>
      <c r="C101" s="21">
        <v>34.768264221599999</v>
      </c>
      <c r="D101" s="4"/>
      <c r="E101" s="4"/>
      <c r="F101" s="4"/>
      <c r="G101" s="4"/>
      <c r="H101" s="4"/>
      <c r="I101" s="4"/>
      <c r="J101" s="22">
        <f t="shared" si="6"/>
        <v>0</v>
      </c>
      <c r="K101" s="22">
        <f t="shared" si="7"/>
        <v>0</v>
      </c>
      <c r="L101" s="10">
        <f t="shared" si="8"/>
        <v>0</v>
      </c>
      <c r="M101" s="22">
        <f t="shared" si="9"/>
        <v>0</v>
      </c>
      <c r="N101" s="22">
        <f t="shared" si="9"/>
        <v>0</v>
      </c>
      <c r="O101" s="22">
        <f t="shared" si="10"/>
        <v>0</v>
      </c>
      <c r="R101" s="28"/>
      <c r="S101" s="28"/>
    </row>
    <row r="102" spans="1:19" s="2" customFormat="1" x14ac:dyDescent="0.25">
      <c r="A102" t="s">
        <v>71</v>
      </c>
      <c r="B102" s="21">
        <v>38.245090643760001</v>
      </c>
      <c r="C102" s="21">
        <v>38.245090643760001</v>
      </c>
      <c r="D102" s="4"/>
      <c r="E102" s="4"/>
      <c r="F102" s="4"/>
      <c r="G102" s="4"/>
      <c r="H102" s="4"/>
      <c r="I102" s="4"/>
      <c r="J102" s="22">
        <f t="shared" si="6"/>
        <v>0</v>
      </c>
      <c r="K102" s="22">
        <f t="shared" si="7"/>
        <v>0</v>
      </c>
      <c r="L102" s="10">
        <f t="shared" si="8"/>
        <v>0</v>
      </c>
      <c r="M102" s="22">
        <f t="shared" si="9"/>
        <v>0</v>
      </c>
      <c r="N102" s="22">
        <f t="shared" si="9"/>
        <v>0</v>
      </c>
      <c r="O102" s="22">
        <f t="shared" si="10"/>
        <v>0</v>
      </c>
      <c r="R102" s="28"/>
      <c r="S102" s="28"/>
    </row>
    <row r="103" spans="1:19" s="2" customFormat="1" x14ac:dyDescent="0.25">
      <c r="A103" t="s">
        <v>72</v>
      </c>
      <c r="B103" s="21">
        <v>41.72191706592001</v>
      </c>
      <c r="C103" s="21">
        <v>41.72191706592001</v>
      </c>
      <c r="D103" s="4"/>
      <c r="E103" s="4"/>
      <c r="F103" s="4"/>
      <c r="G103" s="4"/>
      <c r="H103" s="4"/>
      <c r="I103" s="4"/>
      <c r="J103" s="22">
        <f t="shared" si="6"/>
        <v>0</v>
      </c>
      <c r="K103" s="22">
        <f t="shared" si="7"/>
        <v>0</v>
      </c>
      <c r="L103" s="10">
        <f t="shared" si="8"/>
        <v>0</v>
      </c>
      <c r="M103" s="22">
        <f t="shared" si="9"/>
        <v>0</v>
      </c>
      <c r="N103" s="22">
        <f t="shared" si="9"/>
        <v>0</v>
      </c>
      <c r="O103" s="22">
        <f t="shared" si="10"/>
        <v>0</v>
      </c>
      <c r="R103" s="28"/>
      <c r="S103" s="28"/>
    </row>
    <row r="104" spans="1:19" s="2" customFormat="1" x14ac:dyDescent="0.25">
      <c r="A104" t="s">
        <v>73</v>
      </c>
      <c r="B104" s="21">
        <v>45.198743488079998</v>
      </c>
      <c r="C104" s="21">
        <v>45.198743488079998</v>
      </c>
      <c r="D104" s="4"/>
      <c r="E104" s="4"/>
      <c r="F104" s="4"/>
      <c r="G104" s="4"/>
      <c r="H104" s="4"/>
      <c r="I104" s="4"/>
      <c r="J104" s="22">
        <f t="shared" si="6"/>
        <v>0</v>
      </c>
      <c r="K104" s="22">
        <f t="shared" si="7"/>
        <v>0</v>
      </c>
      <c r="L104" s="10">
        <f t="shared" si="8"/>
        <v>0</v>
      </c>
      <c r="M104" s="22">
        <f t="shared" si="9"/>
        <v>0</v>
      </c>
      <c r="N104" s="22">
        <f t="shared" si="9"/>
        <v>0</v>
      </c>
      <c r="O104" s="22">
        <f t="shared" si="10"/>
        <v>0</v>
      </c>
      <c r="R104" s="28"/>
      <c r="S104" s="28"/>
    </row>
    <row r="105" spans="1:19" s="2" customFormat="1" x14ac:dyDescent="0.25">
      <c r="A105" t="s">
        <v>74</v>
      </c>
      <c r="B105" s="21">
        <v>52.152396332400009</v>
      </c>
      <c r="C105" s="21">
        <v>52.152396332400009</v>
      </c>
      <c r="D105" s="4"/>
      <c r="E105" s="4"/>
      <c r="F105" s="4"/>
      <c r="G105" s="4"/>
      <c r="H105" s="4"/>
      <c r="I105" s="4"/>
      <c r="J105" s="22">
        <f t="shared" si="6"/>
        <v>0</v>
      </c>
      <c r="K105" s="22">
        <f t="shared" si="7"/>
        <v>0</v>
      </c>
      <c r="L105" s="10">
        <f t="shared" si="8"/>
        <v>0</v>
      </c>
      <c r="M105" s="22">
        <f t="shared" si="9"/>
        <v>0</v>
      </c>
      <c r="N105" s="22">
        <f t="shared" si="9"/>
        <v>0</v>
      </c>
      <c r="O105" s="22">
        <f t="shared" si="10"/>
        <v>0</v>
      </c>
      <c r="R105" s="28"/>
      <c r="S105" s="28"/>
    </row>
    <row r="106" spans="1:19" s="2" customFormat="1" x14ac:dyDescent="0.25">
      <c r="A106" t="s">
        <v>8</v>
      </c>
      <c r="B106" s="21">
        <v>0</v>
      </c>
      <c r="C106" s="159">
        <v>0</v>
      </c>
      <c r="D106" s="156" t="s">
        <v>596</v>
      </c>
      <c r="E106" s="156" t="s">
        <v>597</v>
      </c>
      <c r="F106" s="156" t="s">
        <v>598</v>
      </c>
      <c r="G106" s="156" t="s">
        <v>599</v>
      </c>
      <c r="H106" s="156" t="s">
        <v>600</v>
      </c>
      <c r="I106" s="156" t="s">
        <v>601</v>
      </c>
      <c r="J106" s="220" t="s">
        <v>269</v>
      </c>
      <c r="K106" s="220" t="s">
        <v>603</v>
      </c>
      <c r="L106" s="220" t="s">
        <v>602</v>
      </c>
      <c r="M106" s="220" t="s">
        <v>599</v>
      </c>
      <c r="N106" s="220" t="s">
        <v>600</v>
      </c>
      <c r="O106" s="220" t="s">
        <v>601</v>
      </c>
      <c r="R106" s="28"/>
      <c r="S106" s="28"/>
    </row>
    <row r="107" spans="1:19" s="2" customFormat="1" x14ac:dyDescent="0.25">
      <c r="A107" t="s">
        <v>75</v>
      </c>
      <c r="B107" s="21">
        <v>33.609322080879998</v>
      </c>
      <c r="C107" s="21">
        <v>33.609322080879998</v>
      </c>
      <c r="D107" s="4"/>
      <c r="E107" s="4"/>
      <c r="F107" s="4"/>
      <c r="G107" s="4"/>
      <c r="H107" s="4"/>
      <c r="I107" s="4"/>
      <c r="J107" s="22">
        <f t="shared" si="6"/>
        <v>0</v>
      </c>
      <c r="K107" s="22">
        <f t="shared" si="7"/>
        <v>0</v>
      </c>
      <c r="L107" s="10">
        <f t="shared" si="8"/>
        <v>0</v>
      </c>
      <c r="M107" s="22">
        <f t="shared" si="9"/>
        <v>0</v>
      </c>
      <c r="N107" s="22">
        <f t="shared" si="9"/>
        <v>0</v>
      </c>
      <c r="O107" s="22">
        <f t="shared" si="10"/>
        <v>0</v>
      </c>
      <c r="R107" s="28"/>
      <c r="S107" s="28"/>
    </row>
    <row r="108" spans="1:19" s="2" customFormat="1" x14ac:dyDescent="0.25">
      <c r="A108" t="s">
        <v>76</v>
      </c>
      <c r="B108" s="21">
        <v>37.086148503040008</v>
      </c>
      <c r="C108" s="21">
        <v>37.086148503040008</v>
      </c>
      <c r="D108" s="4"/>
      <c r="E108" s="4"/>
      <c r="F108" s="4"/>
      <c r="G108" s="4"/>
      <c r="H108" s="4"/>
      <c r="I108" s="4"/>
      <c r="J108" s="22">
        <f t="shared" si="6"/>
        <v>0</v>
      </c>
      <c r="K108" s="22">
        <f t="shared" si="7"/>
        <v>0</v>
      </c>
      <c r="L108" s="10">
        <f t="shared" si="8"/>
        <v>0</v>
      </c>
      <c r="M108" s="22">
        <f t="shared" si="9"/>
        <v>0</v>
      </c>
      <c r="N108" s="22">
        <f t="shared" si="9"/>
        <v>0</v>
      </c>
      <c r="O108" s="22">
        <f t="shared" si="10"/>
        <v>0</v>
      </c>
      <c r="R108" s="28"/>
      <c r="S108" s="28"/>
    </row>
    <row r="109" spans="1:19" s="2" customFormat="1" x14ac:dyDescent="0.25">
      <c r="A109" t="s">
        <v>77</v>
      </c>
      <c r="B109" s="21">
        <v>40.562974925199995</v>
      </c>
      <c r="C109" s="21">
        <v>41.72191706592001</v>
      </c>
      <c r="D109" s="4"/>
      <c r="E109" s="4"/>
      <c r="F109" s="4"/>
      <c r="G109" s="4"/>
      <c r="H109" s="4"/>
      <c r="I109" s="4"/>
      <c r="J109" s="22">
        <f t="shared" si="6"/>
        <v>0</v>
      </c>
      <c r="K109" s="22">
        <f t="shared" si="7"/>
        <v>0</v>
      </c>
      <c r="L109" s="10">
        <f t="shared" si="8"/>
        <v>0</v>
      </c>
      <c r="M109" s="22">
        <f t="shared" si="9"/>
        <v>0</v>
      </c>
      <c r="N109" s="22">
        <f t="shared" si="9"/>
        <v>0</v>
      </c>
      <c r="O109" s="22">
        <f t="shared" si="10"/>
        <v>0</v>
      </c>
      <c r="R109" s="28"/>
      <c r="S109" s="28"/>
    </row>
    <row r="110" spans="1:19" s="2" customFormat="1" x14ac:dyDescent="0.25">
      <c r="A110" t="s">
        <v>78</v>
      </c>
      <c r="B110" s="21">
        <v>44.039801347360005</v>
      </c>
      <c r="C110" s="21">
        <v>44.039801347360005</v>
      </c>
      <c r="D110" s="4"/>
      <c r="E110" s="4"/>
      <c r="F110" s="4"/>
      <c r="G110" s="4"/>
      <c r="H110" s="4"/>
      <c r="I110" s="4"/>
      <c r="J110" s="22">
        <f t="shared" si="6"/>
        <v>0</v>
      </c>
      <c r="K110" s="22">
        <f t="shared" si="7"/>
        <v>0</v>
      </c>
      <c r="L110" s="10">
        <f t="shared" si="8"/>
        <v>0</v>
      </c>
      <c r="M110" s="22">
        <f t="shared" si="9"/>
        <v>0</v>
      </c>
      <c r="N110" s="22">
        <f t="shared" si="9"/>
        <v>0</v>
      </c>
      <c r="O110" s="22">
        <f t="shared" si="10"/>
        <v>0</v>
      </c>
      <c r="R110" s="28"/>
      <c r="S110" s="28"/>
    </row>
    <row r="111" spans="1:19" s="2" customFormat="1" x14ac:dyDescent="0.25">
      <c r="A111" t="s">
        <v>79</v>
      </c>
      <c r="B111" s="21">
        <v>47.516627769520007</v>
      </c>
      <c r="C111" s="21">
        <v>47.516627769520007</v>
      </c>
      <c r="D111" s="4"/>
      <c r="E111" s="4"/>
      <c r="F111" s="4"/>
      <c r="G111" s="4"/>
      <c r="H111" s="4"/>
      <c r="I111" s="4"/>
      <c r="J111" s="22">
        <f t="shared" si="6"/>
        <v>0</v>
      </c>
      <c r="K111" s="22">
        <f t="shared" si="7"/>
        <v>0</v>
      </c>
      <c r="L111" s="10">
        <f t="shared" si="8"/>
        <v>0</v>
      </c>
      <c r="M111" s="22">
        <f t="shared" si="9"/>
        <v>0</v>
      </c>
      <c r="N111" s="22">
        <f t="shared" si="9"/>
        <v>0</v>
      </c>
      <c r="O111" s="22">
        <f t="shared" si="10"/>
        <v>0</v>
      </c>
      <c r="R111" s="28"/>
      <c r="S111" s="28"/>
    </row>
    <row r="112" spans="1:19" s="2" customFormat="1" x14ac:dyDescent="0.25">
      <c r="A112" t="s">
        <v>80</v>
      </c>
      <c r="B112" s="21">
        <v>55.62922275455999</v>
      </c>
      <c r="C112" s="21">
        <v>55.62922275455999</v>
      </c>
      <c r="D112" s="4"/>
      <c r="E112" s="4"/>
      <c r="F112" s="4"/>
      <c r="G112" s="4"/>
      <c r="H112" s="4"/>
      <c r="I112" s="4"/>
      <c r="J112" s="22">
        <f t="shared" si="6"/>
        <v>0</v>
      </c>
      <c r="K112" s="22">
        <f t="shared" si="7"/>
        <v>0</v>
      </c>
      <c r="L112" s="10">
        <f t="shared" si="8"/>
        <v>0</v>
      </c>
      <c r="M112" s="22">
        <f t="shared" si="9"/>
        <v>0</v>
      </c>
      <c r="N112" s="22">
        <f t="shared" si="9"/>
        <v>0</v>
      </c>
      <c r="O112" s="22">
        <f t="shared" si="10"/>
        <v>0</v>
      </c>
      <c r="R112" s="28"/>
      <c r="S112" s="28"/>
    </row>
    <row r="113" spans="1:19" s="2" customFormat="1" x14ac:dyDescent="0.25">
      <c r="A113"/>
      <c r="B113" s="21">
        <v>0</v>
      </c>
      <c r="C113" s="159">
        <v>0</v>
      </c>
      <c r="D113" s="156" t="s">
        <v>596</v>
      </c>
      <c r="E113" s="156" t="s">
        <v>597</v>
      </c>
      <c r="F113" s="156" t="s">
        <v>598</v>
      </c>
      <c r="G113" s="156" t="s">
        <v>599</v>
      </c>
      <c r="H113" s="156" t="s">
        <v>600</v>
      </c>
      <c r="I113" s="156" t="s">
        <v>601</v>
      </c>
      <c r="J113" s="220" t="s">
        <v>269</v>
      </c>
      <c r="K113" s="220" t="s">
        <v>603</v>
      </c>
      <c r="L113" s="220" t="s">
        <v>602</v>
      </c>
      <c r="M113" s="220" t="s">
        <v>599</v>
      </c>
      <c r="N113" s="220" t="s">
        <v>600</v>
      </c>
      <c r="O113" s="220" t="s">
        <v>601</v>
      </c>
      <c r="R113" s="28"/>
      <c r="S113" s="28"/>
    </row>
    <row r="114" spans="1:19" s="2" customFormat="1" x14ac:dyDescent="0.25">
      <c r="A114" t="s">
        <v>81</v>
      </c>
      <c r="B114" s="21">
        <v>35.92720636232</v>
      </c>
      <c r="C114" s="21">
        <v>35.92720636232</v>
      </c>
      <c r="D114" s="4"/>
      <c r="E114" s="4"/>
      <c r="F114" s="4"/>
      <c r="G114" s="4"/>
      <c r="H114" s="4"/>
      <c r="I114" s="4"/>
      <c r="J114" s="22">
        <f t="shared" si="6"/>
        <v>0</v>
      </c>
      <c r="K114" s="22">
        <f t="shared" si="7"/>
        <v>0</v>
      </c>
      <c r="L114" s="10">
        <f t="shared" si="8"/>
        <v>0</v>
      </c>
      <c r="M114" s="22">
        <f t="shared" si="9"/>
        <v>0</v>
      </c>
      <c r="N114" s="22">
        <f t="shared" si="9"/>
        <v>0</v>
      </c>
      <c r="O114" s="22">
        <f t="shared" si="10"/>
        <v>0</v>
      </c>
      <c r="R114" s="28"/>
      <c r="S114" s="28"/>
    </row>
    <row r="115" spans="1:19" s="2" customFormat="1" x14ac:dyDescent="0.25">
      <c r="A115" t="s">
        <v>82</v>
      </c>
      <c r="B115" s="21">
        <v>39.404032784480002</v>
      </c>
      <c r="C115" s="21">
        <v>39.404032784480002</v>
      </c>
      <c r="D115" s="4"/>
      <c r="E115" s="4"/>
      <c r="F115" s="4"/>
      <c r="G115" s="4"/>
      <c r="H115" s="4"/>
      <c r="I115" s="4"/>
      <c r="J115" s="22">
        <f t="shared" si="6"/>
        <v>0</v>
      </c>
      <c r="K115" s="22">
        <f t="shared" si="7"/>
        <v>0</v>
      </c>
      <c r="L115" s="10">
        <f t="shared" si="8"/>
        <v>0</v>
      </c>
      <c r="M115" s="22">
        <f t="shared" si="9"/>
        <v>0</v>
      </c>
      <c r="N115" s="22">
        <f t="shared" si="9"/>
        <v>0</v>
      </c>
      <c r="O115" s="22">
        <f t="shared" si="10"/>
        <v>0</v>
      </c>
      <c r="R115" s="28"/>
      <c r="S115" s="28"/>
    </row>
    <row r="116" spans="1:19" s="2" customFormat="1" x14ac:dyDescent="0.25">
      <c r="A116" t="s">
        <v>83</v>
      </c>
      <c r="B116" s="21">
        <v>45.198743488079998</v>
      </c>
      <c r="C116" s="21">
        <v>45.198743488079998</v>
      </c>
      <c r="D116" s="4"/>
      <c r="E116" s="4"/>
      <c r="F116" s="4"/>
      <c r="G116" s="4"/>
      <c r="H116" s="4"/>
      <c r="I116" s="4"/>
      <c r="J116" s="22">
        <f t="shared" si="6"/>
        <v>0</v>
      </c>
      <c r="K116" s="22">
        <f t="shared" si="7"/>
        <v>0</v>
      </c>
      <c r="L116" s="10">
        <f t="shared" si="8"/>
        <v>0</v>
      </c>
      <c r="M116" s="22">
        <f t="shared" si="9"/>
        <v>0</v>
      </c>
      <c r="N116" s="22">
        <f t="shared" si="9"/>
        <v>0</v>
      </c>
      <c r="O116" s="22">
        <f t="shared" si="10"/>
        <v>0</v>
      </c>
      <c r="R116" s="28"/>
      <c r="S116" s="28"/>
    </row>
    <row r="117" spans="1:19" s="2" customFormat="1" x14ac:dyDescent="0.25">
      <c r="A117" t="s">
        <v>84</v>
      </c>
      <c r="B117" s="21">
        <v>49.834512050960001</v>
      </c>
      <c r="C117" s="21">
        <v>49.834512050960001</v>
      </c>
      <c r="D117" s="4"/>
      <c r="E117" s="4"/>
      <c r="F117" s="4"/>
      <c r="G117" s="4"/>
      <c r="H117" s="4"/>
      <c r="I117" s="4"/>
      <c r="J117" s="22">
        <f t="shared" si="6"/>
        <v>0</v>
      </c>
      <c r="K117" s="22">
        <f t="shared" si="7"/>
        <v>0</v>
      </c>
      <c r="L117" s="10">
        <f t="shared" si="8"/>
        <v>0</v>
      </c>
      <c r="M117" s="22">
        <f t="shared" si="9"/>
        <v>0</v>
      </c>
      <c r="N117" s="22">
        <f t="shared" si="9"/>
        <v>0</v>
      </c>
      <c r="O117" s="22">
        <f t="shared" si="10"/>
        <v>0</v>
      </c>
      <c r="R117" s="28"/>
      <c r="S117" s="28"/>
    </row>
    <row r="118" spans="1:19" s="2" customFormat="1" x14ac:dyDescent="0.25">
      <c r="A118" t="s">
        <v>85</v>
      </c>
      <c r="B118" s="21">
        <v>53.311338473120003</v>
      </c>
      <c r="C118" s="21">
        <v>53.311338473120003</v>
      </c>
      <c r="D118" s="4"/>
      <c r="E118" s="4"/>
      <c r="F118" s="4"/>
      <c r="G118" s="4"/>
      <c r="H118" s="4"/>
      <c r="I118" s="4"/>
      <c r="J118" s="22">
        <f t="shared" si="6"/>
        <v>0</v>
      </c>
      <c r="K118" s="22">
        <f t="shared" si="7"/>
        <v>0</v>
      </c>
      <c r="L118" s="10">
        <f t="shared" si="8"/>
        <v>0</v>
      </c>
      <c r="M118" s="22">
        <f t="shared" si="9"/>
        <v>0</v>
      </c>
      <c r="N118" s="22">
        <f t="shared" si="9"/>
        <v>0</v>
      </c>
      <c r="O118" s="22">
        <f t="shared" si="10"/>
        <v>0</v>
      </c>
      <c r="R118" s="28"/>
      <c r="S118" s="28"/>
    </row>
    <row r="119" spans="1:19" s="2" customFormat="1" x14ac:dyDescent="0.25">
      <c r="A119" t="s">
        <v>86</v>
      </c>
      <c r="B119" s="21">
        <v>61.42393345816</v>
      </c>
      <c r="C119" s="21">
        <v>61.42393345816</v>
      </c>
      <c r="D119" s="4"/>
      <c r="E119" s="4"/>
      <c r="F119" s="4"/>
      <c r="G119" s="4"/>
      <c r="H119" s="4"/>
      <c r="I119" s="4"/>
      <c r="J119" s="22">
        <f t="shared" si="6"/>
        <v>0</v>
      </c>
      <c r="K119" s="22">
        <f t="shared" si="7"/>
        <v>0</v>
      </c>
      <c r="L119" s="10">
        <f t="shared" si="8"/>
        <v>0</v>
      </c>
      <c r="M119" s="22">
        <f t="shared" si="9"/>
        <v>0</v>
      </c>
      <c r="N119" s="22">
        <f t="shared" si="9"/>
        <v>0</v>
      </c>
      <c r="O119" s="22">
        <f t="shared" si="10"/>
        <v>0</v>
      </c>
      <c r="R119" s="28"/>
      <c r="S119" s="28"/>
    </row>
    <row r="120" spans="1:19" s="2" customFormat="1" x14ac:dyDescent="0.25">
      <c r="A120"/>
      <c r="B120" s="21">
        <v>0</v>
      </c>
      <c r="C120" s="159">
        <v>0</v>
      </c>
      <c r="D120" s="156" t="s">
        <v>596</v>
      </c>
      <c r="E120" s="156" t="s">
        <v>597</v>
      </c>
      <c r="F120" s="156" t="s">
        <v>598</v>
      </c>
      <c r="G120" s="156" t="s">
        <v>599</v>
      </c>
      <c r="H120" s="156" t="s">
        <v>600</v>
      </c>
      <c r="I120" s="156" t="s">
        <v>601</v>
      </c>
      <c r="J120" s="220" t="s">
        <v>269</v>
      </c>
      <c r="K120" s="220" t="s">
        <v>603</v>
      </c>
      <c r="L120" s="220" t="s">
        <v>602</v>
      </c>
      <c r="M120" s="220" t="s">
        <v>599</v>
      </c>
      <c r="N120" s="220" t="s">
        <v>600</v>
      </c>
      <c r="O120" s="220" t="s">
        <v>601</v>
      </c>
      <c r="R120" s="28"/>
      <c r="S120" s="28"/>
    </row>
    <row r="121" spans="1:19" s="2" customFormat="1" x14ac:dyDescent="0.25">
      <c r="A121" t="s">
        <v>271</v>
      </c>
      <c r="B121" s="21">
        <v>69.536528443199998</v>
      </c>
      <c r="C121" s="21">
        <v>56.788164895279998</v>
      </c>
      <c r="D121" s="4"/>
      <c r="E121" s="4"/>
      <c r="F121" s="4"/>
      <c r="G121" s="4"/>
      <c r="H121" s="4"/>
      <c r="I121" s="4"/>
      <c r="J121" s="22">
        <f t="shared" si="6"/>
        <v>0</v>
      </c>
      <c r="K121" s="22">
        <f t="shared" si="7"/>
        <v>0</v>
      </c>
      <c r="L121" s="10">
        <f t="shared" si="8"/>
        <v>0</v>
      </c>
      <c r="M121" s="22">
        <f t="shared" si="9"/>
        <v>0</v>
      </c>
      <c r="N121" s="22">
        <f t="shared" si="9"/>
        <v>0</v>
      </c>
      <c r="O121" s="22">
        <f t="shared" si="10"/>
        <v>0</v>
      </c>
      <c r="R121" s="28"/>
      <c r="S121" s="28"/>
    </row>
    <row r="122" spans="1:19" s="2" customFormat="1" x14ac:dyDescent="0.25">
      <c r="A122" t="s">
        <v>272</v>
      </c>
      <c r="B122" s="21">
        <v>76.490181287520002</v>
      </c>
      <c r="C122" s="21">
        <v>63.741817739600002</v>
      </c>
      <c r="D122" s="4"/>
      <c r="E122" s="4"/>
      <c r="F122" s="4"/>
      <c r="G122" s="4"/>
      <c r="H122" s="4"/>
      <c r="I122" s="4"/>
      <c r="J122" s="22">
        <f t="shared" si="6"/>
        <v>0</v>
      </c>
      <c r="K122" s="22">
        <f t="shared" si="7"/>
        <v>0</v>
      </c>
      <c r="L122" s="10">
        <f t="shared" si="8"/>
        <v>0</v>
      </c>
      <c r="M122" s="22">
        <f t="shared" si="9"/>
        <v>0</v>
      </c>
      <c r="N122" s="22">
        <f t="shared" si="9"/>
        <v>0</v>
      </c>
      <c r="O122" s="22">
        <f t="shared" si="10"/>
        <v>0</v>
      </c>
      <c r="R122" s="28"/>
      <c r="S122" s="28"/>
    </row>
    <row r="123" spans="1:19" s="2" customFormat="1" x14ac:dyDescent="0.25">
      <c r="A123" t="s">
        <v>273</v>
      </c>
      <c r="B123" s="21">
        <v>82.284891991119991</v>
      </c>
      <c r="C123" s="21">
        <v>70.695470583920013</v>
      </c>
      <c r="D123" s="4"/>
      <c r="E123" s="4"/>
      <c r="F123" s="4"/>
      <c r="G123" s="4"/>
      <c r="H123" s="4"/>
      <c r="I123" s="4"/>
      <c r="J123" s="22">
        <f t="shared" si="6"/>
        <v>0</v>
      </c>
      <c r="K123" s="22">
        <f t="shared" si="7"/>
        <v>0</v>
      </c>
      <c r="L123" s="10">
        <f t="shared" si="8"/>
        <v>0</v>
      </c>
      <c r="M123" s="22">
        <f t="shared" si="9"/>
        <v>0</v>
      </c>
      <c r="N123" s="22">
        <f t="shared" si="9"/>
        <v>0</v>
      </c>
      <c r="O123" s="22">
        <f t="shared" si="10"/>
        <v>0</v>
      </c>
      <c r="R123" s="28"/>
      <c r="S123" s="28"/>
    </row>
    <row r="124" spans="1:19" s="2" customFormat="1" x14ac:dyDescent="0.25">
      <c r="A124" t="s">
        <v>274</v>
      </c>
      <c r="B124" s="21">
        <v>90.397486976159996</v>
      </c>
      <c r="C124" s="21">
        <v>75.331239146799987</v>
      </c>
      <c r="D124" s="4"/>
      <c r="E124" s="4"/>
      <c r="F124" s="4"/>
      <c r="G124" s="4"/>
      <c r="H124" s="4"/>
      <c r="I124" s="4"/>
      <c r="J124" s="22">
        <f t="shared" si="6"/>
        <v>0</v>
      </c>
      <c r="K124" s="22">
        <f t="shared" si="7"/>
        <v>0</v>
      </c>
      <c r="L124" s="10">
        <f t="shared" si="8"/>
        <v>0</v>
      </c>
      <c r="M124" s="22">
        <f t="shared" si="9"/>
        <v>0</v>
      </c>
      <c r="N124" s="22">
        <f t="shared" si="9"/>
        <v>0</v>
      </c>
      <c r="O124" s="22">
        <f t="shared" si="10"/>
        <v>0</v>
      </c>
      <c r="R124" s="28"/>
      <c r="S124" s="28"/>
    </row>
    <row r="125" spans="1:19" s="2" customFormat="1" x14ac:dyDescent="0.25">
      <c r="A125" t="s">
        <v>275</v>
      </c>
      <c r="B125" s="21">
        <v>93.874313398319998</v>
      </c>
      <c r="C125" s="21">
        <v>79.967007709680004</v>
      </c>
      <c r="D125" s="4"/>
      <c r="E125" s="4"/>
      <c r="F125" s="4"/>
      <c r="G125" s="4"/>
      <c r="H125" s="4"/>
      <c r="I125" s="4"/>
      <c r="J125" s="22">
        <f t="shared" si="6"/>
        <v>0</v>
      </c>
      <c r="K125" s="22">
        <f t="shared" si="7"/>
        <v>0</v>
      </c>
      <c r="L125" s="10">
        <f t="shared" si="8"/>
        <v>0</v>
      </c>
      <c r="M125" s="22">
        <f t="shared" si="9"/>
        <v>0</v>
      </c>
      <c r="N125" s="22">
        <f t="shared" si="9"/>
        <v>0</v>
      </c>
      <c r="O125" s="22">
        <f t="shared" si="10"/>
        <v>0</v>
      </c>
      <c r="R125" s="28"/>
      <c r="S125" s="28"/>
    </row>
    <row r="126" spans="1:19" s="2" customFormat="1" x14ac:dyDescent="0.25">
      <c r="A126" t="s">
        <v>276</v>
      </c>
      <c r="B126" s="21">
        <v>108.94056122768001</v>
      </c>
      <c r="C126" s="21">
        <v>90.397486976159996</v>
      </c>
      <c r="D126" s="4"/>
      <c r="E126" s="4"/>
      <c r="F126" s="4"/>
      <c r="G126" s="4"/>
      <c r="H126" s="4"/>
      <c r="I126" s="4"/>
      <c r="J126" s="22">
        <f t="shared" si="6"/>
        <v>0</v>
      </c>
      <c r="K126" s="22">
        <f t="shared" si="7"/>
        <v>0</v>
      </c>
      <c r="L126" s="10">
        <f t="shared" si="8"/>
        <v>0</v>
      </c>
      <c r="M126" s="22">
        <f t="shared" si="9"/>
        <v>0</v>
      </c>
      <c r="N126" s="22">
        <f t="shared" si="9"/>
        <v>0</v>
      </c>
      <c r="O126" s="22">
        <f t="shared" si="10"/>
        <v>0</v>
      </c>
      <c r="R126" s="28"/>
      <c r="S126" s="28"/>
    </row>
    <row r="127" spans="1:19" s="2" customFormat="1" x14ac:dyDescent="0.25">
      <c r="A127"/>
      <c r="B127" s="21">
        <v>0</v>
      </c>
      <c r="C127" s="159">
        <v>0</v>
      </c>
      <c r="D127" s="156" t="s">
        <v>596</v>
      </c>
      <c r="E127" s="156" t="s">
        <v>597</v>
      </c>
      <c r="F127" s="156" t="s">
        <v>598</v>
      </c>
      <c r="G127" s="156" t="s">
        <v>599</v>
      </c>
      <c r="H127" s="156" t="s">
        <v>600</v>
      </c>
      <c r="I127" s="156" t="s">
        <v>601</v>
      </c>
      <c r="J127" s="220" t="s">
        <v>269</v>
      </c>
      <c r="K127" s="220" t="s">
        <v>603</v>
      </c>
      <c r="L127" s="220" t="s">
        <v>602</v>
      </c>
      <c r="M127" s="220" t="s">
        <v>599</v>
      </c>
      <c r="N127" s="220" t="s">
        <v>600</v>
      </c>
      <c r="O127" s="220" t="s">
        <v>601</v>
      </c>
      <c r="R127" s="28"/>
      <c r="S127" s="28"/>
    </row>
    <row r="128" spans="1:19" s="2" customFormat="1" x14ac:dyDescent="0.25">
      <c r="A128" t="s">
        <v>87</v>
      </c>
      <c r="B128" s="21">
        <v>69.536528443199998</v>
      </c>
      <c r="C128" s="21">
        <v>57.947107035999998</v>
      </c>
      <c r="D128" s="4"/>
      <c r="E128" s="4"/>
      <c r="F128" s="4"/>
      <c r="G128" s="4"/>
      <c r="H128" s="4"/>
      <c r="I128" s="4"/>
      <c r="J128" s="22">
        <f t="shared" si="6"/>
        <v>0</v>
      </c>
      <c r="K128" s="22">
        <f t="shared" si="7"/>
        <v>0</v>
      </c>
      <c r="L128" s="10">
        <f t="shared" si="8"/>
        <v>0</v>
      </c>
      <c r="M128" s="22">
        <f t="shared" si="9"/>
        <v>0</v>
      </c>
      <c r="N128" s="22">
        <f t="shared" si="9"/>
        <v>0</v>
      </c>
      <c r="O128" s="22">
        <f t="shared" si="10"/>
        <v>0</v>
      </c>
      <c r="R128" s="28"/>
      <c r="S128" s="28"/>
    </row>
    <row r="129" spans="1:19" s="2" customFormat="1" x14ac:dyDescent="0.25">
      <c r="A129" t="s">
        <v>88</v>
      </c>
      <c r="B129" s="21">
        <v>76.490181287520002</v>
      </c>
      <c r="C129" s="21">
        <v>64.900759880319995</v>
      </c>
      <c r="D129" s="4"/>
      <c r="E129" s="4"/>
      <c r="F129" s="4"/>
      <c r="G129" s="4"/>
      <c r="H129" s="4"/>
      <c r="I129" s="4"/>
      <c r="J129" s="22">
        <f t="shared" si="6"/>
        <v>0</v>
      </c>
      <c r="K129" s="22">
        <f t="shared" si="7"/>
        <v>0</v>
      </c>
      <c r="L129" s="10">
        <f t="shared" si="8"/>
        <v>0</v>
      </c>
      <c r="M129" s="22">
        <f t="shared" si="9"/>
        <v>0</v>
      </c>
      <c r="N129" s="22">
        <f t="shared" si="9"/>
        <v>0</v>
      </c>
      <c r="O129" s="22">
        <f t="shared" si="10"/>
        <v>0</v>
      </c>
      <c r="R129" s="28"/>
      <c r="S129" s="28"/>
    </row>
    <row r="130" spans="1:19" s="2" customFormat="1" x14ac:dyDescent="0.25">
      <c r="A130" t="s">
        <v>89</v>
      </c>
      <c r="B130" s="21">
        <v>82.284891991119991</v>
      </c>
      <c r="C130" s="21">
        <v>71.85441272464</v>
      </c>
      <c r="D130" s="4"/>
      <c r="E130" s="4"/>
      <c r="F130" s="4"/>
      <c r="G130" s="4"/>
      <c r="H130" s="4"/>
      <c r="I130" s="4"/>
      <c r="J130" s="22">
        <f t="shared" si="6"/>
        <v>0</v>
      </c>
      <c r="K130" s="22">
        <f t="shared" si="7"/>
        <v>0</v>
      </c>
      <c r="L130" s="10">
        <f t="shared" si="8"/>
        <v>0</v>
      </c>
      <c r="M130" s="22">
        <f t="shared" si="9"/>
        <v>0</v>
      </c>
      <c r="N130" s="22">
        <f t="shared" si="9"/>
        <v>0</v>
      </c>
      <c r="O130" s="22">
        <f t="shared" si="10"/>
        <v>0</v>
      </c>
      <c r="R130" s="28"/>
      <c r="S130" s="28"/>
    </row>
    <row r="131" spans="1:19" s="2" customFormat="1" x14ac:dyDescent="0.25">
      <c r="A131" t="s">
        <v>90</v>
      </c>
      <c r="B131" s="21">
        <v>90.397486976159996</v>
      </c>
      <c r="C131" s="21">
        <v>76.490181287520002</v>
      </c>
      <c r="D131" s="4"/>
      <c r="E131" s="4"/>
      <c r="F131" s="4"/>
      <c r="G131" s="4"/>
      <c r="H131" s="4"/>
      <c r="I131" s="4"/>
      <c r="J131" s="22">
        <f t="shared" si="6"/>
        <v>0</v>
      </c>
      <c r="K131" s="22">
        <f t="shared" si="7"/>
        <v>0</v>
      </c>
      <c r="L131" s="10">
        <f t="shared" si="8"/>
        <v>0</v>
      </c>
      <c r="M131" s="22">
        <f t="shared" si="9"/>
        <v>0</v>
      </c>
      <c r="N131" s="22">
        <f t="shared" si="9"/>
        <v>0</v>
      </c>
      <c r="O131" s="22">
        <f t="shared" si="10"/>
        <v>0</v>
      </c>
      <c r="R131" s="28"/>
      <c r="S131" s="28"/>
    </row>
    <row r="132" spans="1:19" s="2" customFormat="1" x14ac:dyDescent="0.25">
      <c r="A132" t="s">
        <v>91</v>
      </c>
      <c r="B132" s="21">
        <v>93.874313398319998</v>
      </c>
      <c r="C132" s="21">
        <v>82.284891991119991</v>
      </c>
      <c r="D132" s="4"/>
      <c r="E132" s="4"/>
      <c r="F132" s="4"/>
      <c r="G132" s="4"/>
      <c r="H132" s="4"/>
      <c r="I132" s="4"/>
      <c r="J132" s="22">
        <f t="shared" ref="J132:J147" si="11">IFERROR(((B132*D132)),"REVISAR")</f>
        <v>0</v>
      </c>
      <c r="K132" s="22">
        <f t="shared" ref="K132:K150" si="12">IFERROR((C132*E132),"REVISAR")</f>
        <v>0</v>
      </c>
      <c r="L132" s="10">
        <f t="shared" ref="L132:L150" si="13">IFERROR((C132*1.25)*F132,"REVISAR")</f>
        <v>0</v>
      </c>
      <c r="M132" s="22">
        <f t="shared" ref="M132:N150" si="14">IFERROR((B132*1.25)*G132,"REVISAR")</f>
        <v>0</v>
      </c>
      <c r="N132" s="22">
        <f t="shared" si="14"/>
        <v>0</v>
      </c>
      <c r="O132" s="22">
        <f t="shared" ref="O132:O150" si="15">IFERROR((C132*1.5625)*I132,"REVISAR")</f>
        <v>0</v>
      </c>
      <c r="R132" s="28"/>
      <c r="S132" s="28"/>
    </row>
    <row r="133" spans="1:19" s="2" customFormat="1" x14ac:dyDescent="0.25">
      <c r="A133" t="s">
        <v>92</v>
      </c>
      <c r="B133" s="21">
        <v>108.94056122768001</v>
      </c>
      <c r="C133" s="21">
        <v>92.715371257600012</v>
      </c>
      <c r="D133" s="4"/>
      <c r="E133" s="4"/>
      <c r="F133" s="4"/>
      <c r="G133" s="4"/>
      <c r="H133" s="4"/>
      <c r="I133" s="4"/>
      <c r="J133" s="22">
        <f t="shared" si="11"/>
        <v>0</v>
      </c>
      <c r="K133" s="22">
        <f t="shared" si="12"/>
        <v>0</v>
      </c>
      <c r="L133" s="10">
        <f t="shared" si="13"/>
        <v>0</v>
      </c>
      <c r="M133" s="22">
        <f t="shared" si="14"/>
        <v>0</v>
      </c>
      <c r="N133" s="22">
        <f t="shared" si="14"/>
        <v>0</v>
      </c>
      <c r="O133" s="22">
        <f t="shared" si="15"/>
        <v>0</v>
      </c>
      <c r="R133" s="28"/>
      <c r="S133" s="28"/>
    </row>
    <row r="134" spans="1:19" s="2" customFormat="1" x14ac:dyDescent="0.25">
      <c r="A134"/>
      <c r="B134" s="21">
        <v>0</v>
      </c>
      <c r="C134" s="159">
        <v>0</v>
      </c>
      <c r="D134" s="156" t="s">
        <v>596</v>
      </c>
      <c r="E134" s="156" t="s">
        <v>597</v>
      </c>
      <c r="F134" s="156" t="s">
        <v>598</v>
      </c>
      <c r="G134" s="156" t="s">
        <v>599</v>
      </c>
      <c r="H134" s="156" t="s">
        <v>600</v>
      </c>
      <c r="I134" s="156" t="s">
        <v>601</v>
      </c>
      <c r="J134" s="220" t="s">
        <v>269</v>
      </c>
      <c r="K134" s="220" t="s">
        <v>603</v>
      </c>
      <c r="L134" s="220" t="s">
        <v>602</v>
      </c>
      <c r="M134" s="220" t="s">
        <v>599</v>
      </c>
      <c r="N134" s="220" t="s">
        <v>600</v>
      </c>
      <c r="O134" s="220" t="s">
        <v>601</v>
      </c>
      <c r="R134" s="28"/>
      <c r="S134" s="28"/>
    </row>
    <row r="135" spans="1:19" s="2" customFormat="1" x14ac:dyDescent="0.25">
      <c r="A135" t="s">
        <v>93</v>
      </c>
      <c r="B135" s="21">
        <v>69.536528443199998</v>
      </c>
      <c r="C135" s="21">
        <v>69.536528443199998</v>
      </c>
      <c r="D135" s="4"/>
      <c r="E135" s="4"/>
      <c r="F135" s="4"/>
      <c r="G135" s="4"/>
      <c r="H135" s="4"/>
      <c r="I135" s="4"/>
      <c r="J135" s="22">
        <f t="shared" si="11"/>
        <v>0</v>
      </c>
      <c r="K135" s="22">
        <f t="shared" si="12"/>
        <v>0</v>
      </c>
      <c r="L135" s="10">
        <f t="shared" si="13"/>
        <v>0</v>
      </c>
      <c r="M135" s="22">
        <f t="shared" si="14"/>
        <v>0</v>
      </c>
      <c r="N135" s="22">
        <f t="shared" si="14"/>
        <v>0</v>
      </c>
      <c r="O135" s="22">
        <f t="shared" si="15"/>
        <v>0</v>
      </c>
      <c r="R135" s="28"/>
      <c r="S135" s="28"/>
    </row>
    <row r="136" spans="1:19" s="2" customFormat="1" x14ac:dyDescent="0.25">
      <c r="A136" t="s">
        <v>94</v>
      </c>
      <c r="B136" s="21">
        <v>76.490181287520002</v>
      </c>
      <c r="C136" s="21">
        <v>76.490181287520002</v>
      </c>
      <c r="D136" s="4"/>
      <c r="E136" s="4"/>
      <c r="F136" s="4"/>
      <c r="G136" s="4"/>
      <c r="H136" s="4"/>
      <c r="I136" s="4"/>
      <c r="J136" s="22">
        <f t="shared" si="11"/>
        <v>0</v>
      </c>
      <c r="K136" s="22">
        <f t="shared" si="12"/>
        <v>0</v>
      </c>
      <c r="L136" s="10">
        <f t="shared" si="13"/>
        <v>0</v>
      </c>
      <c r="M136" s="22">
        <f t="shared" si="14"/>
        <v>0</v>
      </c>
      <c r="N136" s="22">
        <f t="shared" si="14"/>
        <v>0</v>
      </c>
      <c r="O136" s="22">
        <f t="shared" si="15"/>
        <v>0</v>
      </c>
      <c r="R136" s="28"/>
      <c r="S136" s="28"/>
    </row>
    <row r="137" spans="1:19" s="2" customFormat="1" x14ac:dyDescent="0.25">
      <c r="A137" t="s">
        <v>95</v>
      </c>
      <c r="B137" s="21">
        <v>82.284891991119991</v>
      </c>
      <c r="C137" s="21">
        <v>82.284891991119991</v>
      </c>
      <c r="D137" s="4"/>
      <c r="E137" s="4"/>
      <c r="F137" s="4"/>
      <c r="G137" s="4"/>
      <c r="H137" s="4"/>
      <c r="I137" s="4"/>
      <c r="J137" s="22">
        <f t="shared" si="11"/>
        <v>0</v>
      </c>
      <c r="K137" s="22">
        <f t="shared" si="12"/>
        <v>0</v>
      </c>
      <c r="L137" s="10">
        <f t="shared" si="13"/>
        <v>0</v>
      </c>
      <c r="M137" s="22">
        <f t="shared" si="14"/>
        <v>0</v>
      </c>
      <c r="N137" s="22">
        <f t="shared" si="14"/>
        <v>0</v>
      </c>
      <c r="O137" s="22">
        <f t="shared" si="15"/>
        <v>0</v>
      </c>
      <c r="R137" s="28"/>
      <c r="S137" s="28"/>
    </row>
    <row r="138" spans="1:19" s="2" customFormat="1" x14ac:dyDescent="0.25">
      <c r="A138" t="s">
        <v>96</v>
      </c>
      <c r="B138" s="21">
        <v>90.397486976159996</v>
      </c>
      <c r="C138" s="21">
        <v>90.397486976159996</v>
      </c>
      <c r="D138" s="4"/>
      <c r="E138" s="4"/>
      <c r="F138" s="4"/>
      <c r="G138" s="4"/>
      <c r="H138" s="4"/>
      <c r="I138" s="4"/>
      <c r="J138" s="22">
        <f t="shared" si="11"/>
        <v>0</v>
      </c>
      <c r="K138" s="22">
        <f t="shared" si="12"/>
        <v>0</v>
      </c>
      <c r="L138" s="10">
        <f t="shared" si="13"/>
        <v>0</v>
      </c>
      <c r="M138" s="22">
        <f t="shared" si="14"/>
        <v>0</v>
      </c>
      <c r="N138" s="22">
        <f t="shared" si="14"/>
        <v>0</v>
      </c>
      <c r="O138" s="22">
        <f t="shared" si="15"/>
        <v>0</v>
      </c>
      <c r="R138" s="28"/>
      <c r="S138" s="28"/>
    </row>
    <row r="139" spans="1:19" s="2" customFormat="1" x14ac:dyDescent="0.25">
      <c r="A139" t="s">
        <v>97</v>
      </c>
      <c r="B139" s="21">
        <v>93.874313398319998</v>
      </c>
      <c r="C139" s="21">
        <v>93.874313398319998</v>
      </c>
      <c r="D139" s="4"/>
      <c r="E139" s="4"/>
      <c r="F139" s="4"/>
      <c r="G139" s="4"/>
      <c r="H139" s="4"/>
      <c r="I139" s="4"/>
      <c r="J139" s="22">
        <f t="shared" si="11"/>
        <v>0</v>
      </c>
      <c r="K139" s="22">
        <f t="shared" si="12"/>
        <v>0</v>
      </c>
      <c r="L139" s="10">
        <f t="shared" si="13"/>
        <v>0</v>
      </c>
      <c r="M139" s="22">
        <f t="shared" si="14"/>
        <v>0</v>
      </c>
      <c r="N139" s="22">
        <f t="shared" si="14"/>
        <v>0</v>
      </c>
      <c r="O139" s="22">
        <f t="shared" si="15"/>
        <v>0</v>
      </c>
      <c r="R139" s="28"/>
      <c r="S139" s="28"/>
    </row>
    <row r="140" spans="1:19" s="2" customFormat="1" x14ac:dyDescent="0.25">
      <c r="A140" t="s">
        <v>98</v>
      </c>
      <c r="B140" s="21">
        <v>108.94056122768001</v>
      </c>
      <c r="C140" s="21">
        <v>108.94056122768001</v>
      </c>
      <c r="D140" s="4"/>
      <c r="E140" s="4"/>
      <c r="F140" s="4"/>
      <c r="G140" s="4"/>
      <c r="H140" s="4"/>
      <c r="I140" s="4"/>
      <c r="J140" s="22">
        <f t="shared" si="11"/>
        <v>0</v>
      </c>
      <c r="K140" s="22">
        <f t="shared" si="12"/>
        <v>0</v>
      </c>
      <c r="L140" s="10">
        <f t="shared" si="13"/>
        <v>0</v>
      </c>
      <c r="M140" s="22">
        <f t="shared" si="14"/>
        <v>0</v>
      </c>
      <c r="N140" s="22">
        <f t="shared" si="14"/>
        <v>0</v>
      </c>
      <c r="O140" s="22">
        <f t="shared" si="15"/>
        <v>0</v>
      </c>
      <c r="R140" s="28"/>
      <c r="S140" s="28"/>
    </row>
    <row r="141" spans="1:19" s="2" customFormat="1" x14ac:dyDescent="0.25">
      <c r="A141" t="s">
        <v>8</v>
      </c>
      <c r="B141" s="21">
        <v>0</v>
      </c>
      <c r="C141" s="21">
        <v>0</v>
      </c>
      <c r="D141" s="156" t="s">
        <v>596</v>
      </c>
      <c r="E141" s="156" t="s">
        <v>597</v>
      </c>
      <c r="F141" s="156" t="s">
        <v>598</v>
      </c>
      <c r="G141" s="156" t="s">
        <v>599</v>
      </c>
      <c r="H141" s="156" t="s">
        <v>600</v>
      </c>
      <c r="I141" s="156" t="s">
        <v>601</v>
      </c>
      <c r="J141" s="220" t="s">
        <v>269</v>
      </c>
      <c r="K141" s="220" t="s">
        <v>603</v>
      </c>
      <c r="L141" s="220" t="s">
        <v>602</v>
      </c>
      <c r="M141" s="220" t="s">
        <v>599</v>
      </c>
      <c r="N141" s="220" t="s">
        <v>600</v>
      </c>
      <c r="O141" s="220" t="s">
        <v>601</v>
      </c>
      <c r="R141" s="28"/>
      <c r="S141" s="28"/>
    </row>
    <row r="142" spans="1:19" s="2" customFormat="1" x14ac:dyDescent="0.25">
      <c r="A142" t="s">
        <v>277</v>
      </c>
      <c r="B142" s="21">
        <v>83.443834131840021</v>
      </c>
      <c r="C142" s="21">
        <v>83.443834131840021</v>
      </c>
      <c r="D142" s="4"/>
      <c r="E142" s="4"/>
      <c r="F142" s="4"/>
      <c r="G142" s="4"/>
      <c r="H142" s="4"/>
      <c r="I142" s="4"/>
      <c r="J142" s="22">
        <f t="shared" si="11"/>
        <v>0</v>
      </c>
      <c r="K142" s="22">
        <f t="shared" si="12"/>
        <v>0</v>
      </c>
      <c r="L142" s="10">
        <f t="shared" si="13"/>
        <v>0</v>
      </c>
      <c r="M142" s="22">
        <f t="shared" si="14"/>
        <v>0</v>
      </c>
      <c r="N142" s="22">
        <f t="shared" si="14"/>
        <v>0</v>
      </c>
      <c r="O142" s="22">
        <f t="shared" si="15"/>
        <v>0</v>
      </c>
      <c r="R142" s="28"/>
      <c r="S142" s="28"/>
    </row>
    <row r="143" spans="1:19" s="2" customFormat="1" x14ac:dyDescent="0.25">
      <c r="A143" t="s">
        <v>278</v>
      </c>
      <c r="B143" s="21">
        <v>91.556429116879997</v>
      </c>
      <c r="C143" s="21">
        <v>91.556429116879997</v>
      </c>
      <c r="D143" s="4"/>
      <c r="E143" s="4"/>
      <c r="F143" s="4"/>
      <c r="G143" s="4"/>
      <c r="H143" s="4"/>
      <c r="I143" s="4"/>
      <c r="J143" s="22">
        <f t="shared" si="11"/>
        <v>0</v>
      </c>
      <c r="K143" s="22">
        <f t="shared" si="12"/>
        <v>0</v>
      </c>
      <c r="L143" s="10">
        <f t="shared" si="13"/>
        <v>0</v>
      </c>
      <c r="M143" s="22">
        <f t="shared" si="14"/>
        <v>0</v>
      </c>
      <c r="N143" s="22">
        <f t="shared" si="14"/>
        <v>0</v>
      </c>
      <c r="O143" s="22">
        <f t="shared" si="15"/>
        <v>0</v>
      </c>
      <c r="R143" s="28"/>
      <c r="S143" s="28"/>
    </row>
    <row r="144" spans="1:19" s="2" customFormat="1" x14ac:dyDescent="0.25">
      <c r="A144" t="s">
        <v>279</v>
      </c>
      <c r="B144" s="21">
        <v>100.82796624264</v>
      </c>
      <c r="C144" s="21">
        <v>97.351139820480014</v>
      </c>
      <c r="D144" s="4"/>
      <c r="E144" s="4"/>
      <c r="F144" s="4"/>
      <c r="G144" s="4"/>
      <c r="H144" s="4"/>
      <c r="I144" s="4"/>
      <c r="J144" s="22">
        <f t="shared" si="11"/>
        <v>0</v>
      </c>
      <c r="K144" s="22">
        <f t="shared" si="12"/>
        <v>0</v>
      </c>
      <c r="L144" s="10">
        <f t="shared" si="13"/>
        <v>0</v>
      </c>
      <c r="M144" s="22">
        <f t="shared" si="14"/>
        <v>0</v>
      </c>
      <c r="N144" s="22">
        <f t="shared" si="14"/>
        <v>0</v>
      </c>
      <c r="O144" s="22">
        <f t="shared" si="15"/>
        <v>0</v>
      </c>
      <c r="R144" s="28"/>
      <c r="S144" s="28"/>
    </row>
    <row r="145" spans="1:19" s="2" customFormat="1" x14ac:dyDescent="0.25">
      <c r="A145" t="s">
        <v>280</v>
      </c>
      <c r="B145" s="21">
        <v>107.78161908696001</v>
      </c>
      <c r="C145" s="21">
        <v>106.62267694624001</v>
      </c>
      <c r="D145" s="4"/>
      <c r="E145" s="4"/>
      <c r="F145" s="4"/>
      <c r="G145" s="4"/>
      <c r="H145" s="4"/>
      <c r="I145" s="4"/>
      <c r="J145" s="22">
        <f t="shared" si="11"/>
        <v>0</v>
      </c>
      <c r="K145" s="22">
        <f t="shared" si="12"/>
        <v>0</v>
      </c>
      <c r="L145" s="10">
        <f t="shared" si="13"/>
        <v>0</v>
      </c>
      <c r="M145" s="22">
        <f t="shared" si="14"/>
        <v>0</v>
      </c>
      <c r="N145" s="22">
        <f t="shared" si="14"/>
        <v>0</v>
      </c>
      <c r="O145" s="22">
        <f t="shared" si="15"/>
        <v>0</v>
      </c>
      <c r="R145" s="28"/>
      <c r="S145" s="28"/>
    </row>
    <row r="146" spans="1:19" s="2" customFormat="1" x14ac:dyDescent="0.25">
      <c r="A146" t="s">
        <v>281</v>
      </c>
      <c r="B146" s="21">
        <v>115.894214072</v>
      </c>
      <c r="C146" s="21">
        <v>110.09950336840001</v>
      </c>
      <c r="D146" s="4"/>
      <c r="E146" s="4"/>
      <c r="F146" s="4"/>
      <c r="G146" s="4"/>
      <c r="H146" s="4"/>
      <c r="I146" s="4"/>
      <c r="J146" s="22">
        <f t="shared" si="11"/>
        <v>0</v>
      </c>
      <c r="K146" s="22">
        <f t="shared" si="12"/>
        <v>0</v>
      </c>
      <c r="L146" s="10">
        <f t="shared" si="13"/>
        <v>0</v>
      </c>
      <c r="M146" s="22">
        <f t="shared" si="14"/>
        <v>0</v>
      </c>
      <c r="N146" s="22">
        <f t="shared" si="14"/>
        <v>0</v>
      </c>
      <c r="O146" s="22">
        <f t="shared" si="15"/>
        <v>0</v>
      </c>
      <c r="R146" s="28"/>
      <c r="S146" s="28"/>
    </row>
    <row r="147" spans="1:19" s="2" customFormat="1" x14ac:dyDescent="0.25">
      <c r="A147" t="s">
        <v>282</v>
      </c>
      <c r="B147" s="21">
        <v>118.21209835344</v>
      </c>
      <c r="C147" s="21">
        <v>125.16575119775999</v>
      </c>
      <c r="D147" s="4"/>
      <c r="E147" s="4"/>
      <c r="F147" s="4"/>
      <c r="G147" s="4"/>
      <c r="H147" s="4"/>
      <c r="I147" s="4"/>
      <c r="J147" s="22">
        <f t="shared" si="11"/>
        <v>0</v>
      </c>
      <c r="K147" s="22">
        <f t="shared" si="12"/>
        <v>0</v>
      </c>
      <c r="L147" s="10">
        <f t="shared" si="13"/>
        <v>0</v>
      </c>
      <c r="M147" s="22">
        <f t="shared" si="14"/>
        <v>0</v>
      </c>
      <c r="N147" s="22">
        <f t="shared" si="14"/>
        <v>0</v>
      </c>
      <c r="O147" s="22">
        <f t="shared" si="15"/>
        <v>0</v>
      </c>
      <c r="R147" s="28"/>
      <c r="S147" s="28"/>
    </row>
    <row r="148" spans="1:19" s="2" customFormat="1" x14ac:dyDescent="0.25">
      <c r="A148" t="s">
        <v>8</v>
      </c>
      <c r="B148" s="21">
        <v>0</v>
      </c>
      <c r="C148" s="21">
        <v>0</v>
      </c>
      <c r="D148" s="156" t="s">
        <v>596</v>
      </c>
      <c r="E148" s="156" t="s">
        <v>597</v>
      </c>
      <c r="F148" s="156" t="s">
        <v>598</v>
      </c>
      <c r="G148" s="156" t="s">
        <v>599</v>
      </c>
      <c r="H148" s="156" t="s">
        <v>600</v>
      </c>
      <c r="I148" s="156" t="s">
        <v>601</v>
      </c>
      <c r="J148" s="220" t="s">
        <v>269</v>
      </c>
      <c r="K148" s="220" t="s">
        <v>603</v>
      </c>
      <c r="L148" s="220" t="s">
        <v>602</v>
      </c>
      <c r="M148" s="220" t="s">
        <v>599</v>
      </c>
      <c r="N148" s="220" t="s">
        <v>600</v>
      </c>
      <c r="O148" s="220" t="s">
        <v>601</v>
      </c>
      <c r="R148" s="28"/>
      <c r="S148" s="28"/>
    </row>
    <row r="149" spans="1:19" s="2" customFormat="1" x14ac:dyDescent="0.25">
      <c r="A149" t="s">
        <v>284</v>
      </c>
      <c r="B149" s="21">
        <v>0</v>
      </c>
      <c r="C149" s="21">
        <v>91.584573599999985</v>
      </c>
      <c r="D149" s="38"/>
      <c r="E149" s="30"/>
      <c r="F149" s="4"/>
      <c r="G149" s="1"/>
      <c r="H149" s="4"/>
      <c r="I149" s="4"/>
      <c r="J149" s="22"/>
      <c r="K149" s="22">
        <f t="shared" si="12"/>
        <v>0</v>
      </c>
      <c r="L149" s="10">
        <f t="shared" si="13"/>
        <v>0</v>
      </c>
      <c r="M149" s="22"/>
      <c r="N149" s="22">
        <f t="shared" si="14"/>
        <v>0</v>
      </c>
      <c r="O149" s="22">
        <f t="shared" si="15"/>
        <v>0</v>
      </c>
      <c r="R149" s="28"/>
      <c r="S149" s="28"/>
    </row>
    <row r="150" spans="1:19" s="2" customFormat="1" x14ac:dyDescent="0.25">
      <c r="A150" t="s">
        <v>285</v>
      </c>
      <c r="B150" s="21">
        <v>0</v>
      </c>
      <c r="C150" s="21">
        <v>155.25467099999997</v>
      </c>
      <c r="D150" s="39"/>
      <c r="E150" s="30"/>
      <c r="F150" s="4"/>
      <c r="G150" s="39"/>
      <c r="H150" s="4"/>
      <c r="I150" s="4"/>
      <c r="J150" s="22"/>
      <c r="K150" s="22">
        <f t="shared" si="12"/>
        <v>0</v>
      </c>
      <c r="L150" s="10">
        <f t="shared" si="13"/>
        <v>0</v>
      </c>
      <c r="M150" s="22"/>
      <c r="N150" s="22">
        <f t="shared" si="14"/>
        <v>0</v>
      </c>
      <c r="O150" s="22">
        <f t="shared" si="15"/>
        <v>0</v>
      </c>
      <c r="R150" s="28"/>
      <c r="S150" s="28"/>
    </row>
    <row r="151" spans="1:19" s="2" customFormat="1" x14ac:dyDescent="0.25">
      <c r="A151"/>
      <c r="B151" s="10"/>
      <c r="C151" s="10"/>
      <c r="D151" s="12"/>
      <c r="E151" s="12"/>
      <c r="F151" s="12"/>
      <c r="G151" s="12"/>
      <c r="H151" s="12"/>
      <c r="I151" s="12"/>
      <c r="J151" s="22"/>
      <c r="K151" s="22"/>
      <c r="L151" s="221"/>
      <c r="M151" s="10"/>
      <c r="N151" s="10"/>
      <c r="O151" s="10"/>
      <c r="R151" s="28"/>
      <c r="S151" s="28"/>
    </row>
    <row r="152" spans="1:19" s="2" customFormat="1" x14ac:dyDescent="0.25">
      <c r="A152"/>
      <c r="B152" s="10"/>
      <c r="C152" s="10"/>
      <c r="D152" s="278" t="s">
        <v>609</v>
      </c>
      <c r="E152" s="278"/>
      <c r="F152" s="278"/>
      <c r="G152" s="278"/>
      <c r="H152" s="278"/>
      <c r="I152" s="278"/>
      <c r="J152" s="279" t="s">
        <v>610</v>
      </c>
      <c r="K152" s="279"/>
      <c r="L152" s="279"/>
      <c r="M152" s="279"/>
      <c r="N152" s="279"/>
      <c r="O152" s="279"/>
      <c r="P152" s="279"/>
      <c r="R152" s="28"/>
      <c r="S152" s="28"/>
    </row>
    <row r="153" spans="1:19" s="2" customFormat="1" x14ac:dyDescent="0.25">
      <c r="A153"/>
      <c r="C153"/>
      <c r="D153" s="156" t="s">
        <v>269</v>
      </c>
      <c r="E153" s="156" t="s">
        <v>603</v>
      </c>
      <c r="F153" s="156" t="s">
        <v>602</v>
      </c>
      <c r="G153" s="156" t="s">
        <v>599</v>
      </c>
      <c r="H153" s="156" t="s">
        <v>600</v>
      </c>
      <c r="I153" s="156" t="s">
        <v>601</v>
      </c>
      <c r="J153" s="222" t="s">
        <v>269</v>
      </c>
      <c r="K153" s="222" t="s">
        <v>603</v>
      </c>
      <c r="L153" s="222" t="s">
        <v>602</v>
      </c>
      <c r="M153" s="222" t="s">
        <v>599</v>
      </c>
      <c r="N153" s="222" t="s">
        <v>600</v>
      </c>
      <c r="O153" s="222" t="s">
        <v>601</v>
      </c>
      <c r="P153" s="155" t="s">
        <v>283</v>
      </c>
    </row>
    <row r="154" spans="1:19" s="2" customFormat="1" x14ac:dyDescent="0.25">
      <c r="A154" s="17" t="s">
        <v>604</v>
      </c>
      <c r="C154"/>
      <c r="D154" s="164">
        <f>SUM(D3:D150)</f>
        <v>0</v>
      </c>
      <c r="E154" s="164">
        <f>SUM(E3:E150)</f>
        <v>0</v>
      </c>
      <c r="F154" s="164">
        <f t="shared" ref="F154:I154" si="16">SUM(F3:F150)</f>
        <v>0</v>
      </c>
      <c r="G154" s="164">
        <f t="shared" si="16"/>
        <v>0</v>
      </c>
      <c r="H154" s="164">
        <f t="shared" si="16"/>
        <v>0</v>
      </c>
      <c r="I154" s="164">
        <f t="shared" si="16"/>
        <v>0</v>
      </c>
      <c r="J154" s="207">
        <f>ROUND(SUM(J3:J153),2)</f>
        <v>0</v>
      </c>
      <c r="K154" s="207">
        <f>ROUND(SUM(K3:K153),2)</f>
        <v>0</v>
      </c>
      <c r="L154" s="207">
        <f t="shared" ref="L154:O154" si="17">ROUND(SUM(L3:L153),2)</f>
        <v>0</v>
      </c>
      <c r="M154" s="207">
        <f t="shared" si="17"/>
        <v>0</v>
      </c>
      <c r="N154" s="207">
        <f t="shared" si="17"/>
        <v>0</v>
      </c>
      <c r="O154" s="207">
        <f t="shared" si="17"/>
        <v>0</v>
      </c>
      <c r="P154" s="27">
        <f>SUM(J154:O154)</f>
        <v>0</v>
      </c>
    </row>
    <row r="155" spans="1:19" s="2" customFormat="1" x14ac:dyDescent="0.25">
      <c r="A155"/>
      <c r="C155"/>
      <c r="D155" s="1"/>
      <c r="E155" s="1"/>
      <c r="F155" s="1"/>
      <c r="G155" s="1"/>
      <c r="H155" s="1"/>
      <c r="I155" s="1"/>
      <c r="J155" s="22"/>
      <c r="K155" s="22"/>
      <c r="L155" s="221"/>
      <c r="M155" s="10"/>
      <c r="N155" s="10"/>
      <c r="O155" s="10"/>
    </row>
    <row r="156" spans="1:19" x14ac:dyDescent="0.25">
      <c r="D156" s="156" t="s">
        <v>269</v>
      </c>
      <c r="E156" s="156" t="s">
        <v>603</v>
      </c>
      <c r="F156" s="156" t="s">
        <v>602</v>
      </c>
      <c r="G156" s="156" t="s">
        <v>599</v>
      </c>
      <c r="H156" s="156" t="s">
        <v>600</v>
      </c>
      <c r="I156" s="156" t="s">
        <v>601</v>
      </c>
    </row>
    <row r="157" spans="1:19" x14ac:dyDescent="0.25">
      <c r="A157" s="17" t="s">
        <v>101</v>
      </c>
      <c r="D157" s="4"/>
      <c r="E157" s="4"/>
      <c r="F157" s="4"/>
      <c r="G157" s="4"/>
      <c r="H157" s="4"/>
      <c r="I157" s="4"/>
    </row>
    <row r="158" spans="1:19" x14ac:dyDescent="0.25">
      <c r="D158" s="12"/>
      <c r="E158" s="12"/>
      <c r="F158" s="12"/>
      <c r="G158" s="12"/>
      <c r="H158" s="12"/>
      <c r="I158" s="12"/>
    </row>
    <row r="159" spans="1:19" x14ac:dyDescent="0.25">
      <c r="D159" s="163" t="s">
        <v>269</v>
      </c>
      <c r="E159" s="163" t="s">
        <v>603</v>
      </c>
      <c r="F159" s="163" t="s">
        <v>602</v>
      </c>
      <c r="G159" s="163" t="s">
        <v>599</v>
      </c>
      <c r="H159" s="163" t="s">
        <v>600</v>
      </c>
      <c r="I159" s="163" t="s">
        <v>601</v>
      </c>
      <c r="J159" s="223" t="s">
        <v>283</v>
      </c>
    </row>
    <row r="160" spans="1:19" s="28" customFormat="1" ht="15.75" x14ac:dyDescent="0.25">
      <c r="A160" s="204" t="s">
        <v>157</v>
      </c>
      <c r="B160" s="10"/>
      <c r="D160" s="207">
        <f t="shared" ref="D160:I160" si="18">IFERROR((ROUND(J154-(J154*D157/100),2)),"VER DTO")</f>
        <v>0</v>
      </c>
      <c r="E160" s="207">
        <f t="shared" si="18"/>
        <v>0</v>
      </c>
      <c r="F160" s="207">
        <f t="shared" si="18"/>
        <v>0</v>
      </c>
      <c r="G160" s="207">
        <f t="shared" si="18"/>
        <v>0</v>
      </c>
      <c r="H160" s="207">
        <f t="shared" si="18"/>
        <v>0</v>
      </c>
      <c r="I160" s="207">
        <f t="shared" si="18"/>
        <v>0</v>
      </c>
      <c r="J160" s="224">
        <f>SUM(D160:I160)</f>
        <v>0</v>
      </c>
      <c r="K160" s="206" t="s">
        <v>160</v>
      </c>
      <c r="L160" s="221"/>
    </row>
    <row r="161" spans="1:15" s="28" customFormat="1" ht="15.75" x14ac:dyDescent="0.25">
      <c r="A161" s="204" t="s">
        <v>158</v>
      </c>
      <c r="B161" s="10"/>
      <c r="D161" s="207">
        <f>IFERROR((ROUND(D160+(D160*0.21),2)),"REVISAR")</f>
        <v>0</v>
      </c>
      <c r="E161" s="207">
        <f>IFERROR((ROUND(E160+(E160*0.21),2)),"REVISAR")</f>
        <v>0</v>
      </c>
      <c r="F161" s="207">
        <f t="shared" ref="F161:I161" si="19">IFERROR((ROUND(F160+(F160*0.21),2)),"REVISAR")</f>
        <v>0</v>
      </c>
      <c r="G161" s="207">
        <f t="shared" si="19"/>
        <v>0</v>
      </c>
      <c r="H161" s="207">
        <f t="shared" si="19"/>
        <v>0</v>
      </c>
      <c r="I161" s="207">
        <f t="shared" si="19"/>
        <v>0</v>
      </c>
      <c r="J161" s="224">
        <f>SUM(D161:I161)</f>
        <v>0</v>
      </c>
      <c r="K161" s="206" t="s">
        <v>159</v>
      </c>
      <c r="L161" s="221"/>
    </row>
    <row r="164" spans="1:15" ht="21" x14ac:dyDescent="0.35">
      <c r="A164" s="267" t="s">
        <v>608</v>
      </c>
      <c r="B164" s="267"/>
      <c r="C164" s="267"/>
      <c r="D164" s="267"/>
      <c r="E164" s="267"/>
      <c r="F164" s="267"/>
      <c r="G164" s="267"/>
      <c r="H164" s="267"/>
      <c r="I164" s="267"/>
      <c r="J164" s="267"/>
      <c r="K164" s="267"/>
    </row>
    <row r="165" spans="1:15" x14ac:dyDescent="0.25">
      <c r="A165" s="17" t="s">
        <v>594</v>
      </c>
      <c r="D165" s="276">
        <v>0</v>
      </c>
      <c r="E165" s="277"/>
      <c r="I165" s="2"/>
      <c r="J165" s="10"/>
      <c r="K165" s="10"/>
      <c r="L165" s="28"/>
    </row>
    <row r="167" spans="1:15" s="28" customFormat="1" x14ac:dyDescent="0.25">
      <c r="A167" s="230" t="s">
        <v>607</v>
      </c>
      <c r="B167" s="10"/>
      <c r="D167" s="274">
        <f>IFERROR(J160+(J160*(D165/100)),"REVISAR")</f>
        <v>0</v>
      </c>
      <c r="E167" s="274"/>
      <c r="F167" s="206" t="s">
        <v>160</v>
      </c>
      <c r="G167" s="275"/>
      <c r="H167" s="275"/>
      <c r="I167" s="22"/>
      <c r="J167" s="22"/>
      <c r="K167" s="22"/>
      <c r="L167" s="221"/>
    </row>
    <row r="168" spans="1:15" s="28" customFormat="1" x14ac:dyDescent="0.25">
      <c r="A168" s="230" t="s">
        <v>605</v>
      </c>
      <c r="B168" s="10"/>
      <c r="D168" s="274">
        <f>D167*1.21</f>
        <v>0</v>
      </c>
      <c r="E168" s="274"/>
      <c r="F168" s="206" t="s">
        <v>159</v>
      </c>
      <c r="G168" s="22"/>
      <c r="H168" s="22"/>
      <c r="I168" s="22"/>
      <c r="J168" s="22"/>
      <c r="K168" s="22"/>
      <c r="L168" s="221"/>
    </row>
    <row r="169" spans="1:15" x14ac:dyDescent="0.25">
      <c r="I169" s="2"/>
      <c r="J169" s="10"/>
      <c r="K169" s="10"/>
      <c r="L169" s="28"/>
    </row>
    <row r="171" spans="1:15" ht="14.45" customHeight="1" x14ac:dyDescent="0.25">
      <c r="A171" s="252" t="s">
        <v>606</v>
      </c>
      <c r="B171" s="253"/>
      <c r="C171" s="253"/>
      <c r="D171" s="253"/>
      <c r="E171" s="253"/>
      <c r="F171" s="253"/>
      <c r="G171" s="253"/>
      <c r="H171" s="253"/>
      <c r="I171" s="253"/>
      <c r="J171" s="253"/>
      <c r="K171" s="253"/>
      <c r="L171" s="253"/>
      <c r="M171" s="225"/>
      <c r="N171" s="225"/>
      <c r="O171" s="225"/>
    </row>
    <row r="172" spans="1:15" ht="14.45" customHeight="1" x14ac:dyDescent="0.25">
      <c r="A172" s="252"/>
      <c r="B172" s="253"/>
      <c r="C172" s="253"/>
      <c r="D172" s="253"/>
      <c r="E172" s="253"/>
      <c r="F172" s="253"/>
      <c r="G172" s="253"/>
      <c r="H172" s="253"/>
      <c r="I172" s="253"/>
      <c r="J172" s="253"/>
      <c r="K172" s="253"/>
      <c r="L172" s="253"/>
      <c r="M172" s="225"/>
      <c r="N172" s="225"/>
      <c r="O172" s="225"/>
    </row>
    <row r="173" spans="1:15" ht="15" customHeight="1" thickBot="1" x14ac:dyDescent="0.3">
      <c r="A173" s="252"/>
      <c r="B173" s="253"/>
      <c r="C173" s="253"/>
      <c r="D173" s="253"/>
      <c r="E173" s="253"/>
      <c r="F173" s="253"/>
      <c r="G173" s="253"/>
      <c r="H173" s="253"/>
      <c r="I173" s="253"/>
      <c r="J173" s="253"/>
      <c r="K173" s="253"/>
      <c r="L173" s="253"/>
      <c r="M173" s="225"/>
      <c r="N173" s="225"/>
      <c r="O173" s="225"/>
    </row>
    <row r="174" spans="1:15" ht="15.75" thickBot="1" x14ac:dyDescent="0.3">
      <c r="A174" s="194" t="s">
        <v>611</v>
      </c>
      <c r="B174" s="142"/>
      <c r="C174" s="143"/>
      <c r="D174" s="144" t="s">
        <v>579</v>
      </c>
      <c r="E174" s="145"/>
      <c r="F174" s="145"/>
      <c r="G174" s="172"/>
      <c r="H174" s="153"/>
      <c r="I174" s="168" t="s">
        <v>580</v>
      </c>
      <c r="J174" s="211"/>
      <c r="K174" s="211"/>
      <c r="L174" s="226"/>
    </row>
    <row r="175" spans="1:15" ht="15.75" thickBot="1" x14ac:dyDescent="0.3">
      <c r="A175" s="146"/>
      <c r="D175" s="147" t="s">
        <v>581</v>
      </c>
      <c r="E175" s="148"/>
      <c r="F175" s="148"/>
      <c r="G175" s="173"/>
      <c r="H175" s="176"/>
      <c r="I175" s="169" t="s">
        <v>582</v>
      </c>
      <c r="J175" s="212"/>
      <c r="K175" s="212"/>
      <c r="L175" s="227"/>
    </row>
    <row r="176" spans="1:15" ht="21.75" thickBot="1" x14ac:dyDescent="0.4">
      <c r="A176" s="150" t="s">
        <v>583</v>
      </c>
      <c r="D176" s="151" t="s">
        <v>584</v>
      </c>
      <c r="E176" s="152"/>
      <c r="F176" s="152"/>
      <c r="G176" s="174" t="s">
        <v>585</v>
      </c>
      <c r="H176" s="177"/>
      <c r="I176" s="170" t="s">
        <v>584</v>
      </c>
      <c r="J176" s="213"/>
      <c r="K176" s="214" t="s">
        <v>585</v>
      </c>
      <c r="L176" s="227"/>
    </row>
    <row r="177" spans="1:15" ht="21.75" thickBot="1" x14ac:dyDescent="0.4">
      <c r="A177" s="150" t="s">
        <v>586</v>
      </c>
      <c r="D177" s="179"/>
      <c r="E177" s="254" t="s">
        <v>587</v>
      </c>
      <c r="F177" s="255"/>
      <c r="G177" s="180"/>
      <c r="H177" s="178"/>
      <c r="I177" s="181"/>
      <c r="J177" s="244" t="s">
        <v>587</v>
      </c>
      <c r="K177" s="243"/>
      <c r="L177" s="149"/>
      <c r="M177"/>
      <c r="N177"/>
      <c r="O177"/>
    </row>
    <row r="178" spans="1:15" ht="21.75" thickBot="1" x14ac:dyDescent="0.4">
      <c r="A178" s="150" t="s">
        <v>588</v>
      </c>
      <c r="D178" s="153"/>
      <c r="E178" s="153"/>
      <c r="F178" s="153"/>
      <c r="G178" s="175"/>
      <c r="H178" s="153"/>
      <c r="I178" s="171"/>
      <c r="J178" s="216"/>
      <c r="K178" s="216"/>
      <c r="L178" s="227"/>
    </row>
    <row r="179" spans="1:15" s="196" customFormat="1" ht="19.5" thickBot="1" x14ac:dyDescent="0.3">
      <c r="A179" s="197"/>
      <c r="B179" s="141"/>
      <c r="C179" s="198"/>
      <c r="D179" s="256" t="s">
        <v>589</v>
      </c>
      <c r="E179" s="257"/>
      <c r="F179" s="258"/>
      <c r="G179" s="199"/>
      <c r="H179" s="178"/>
      <c r="I179" s="257" t="s">
        <v>590</v>
      </c>
      <c r="J179" s="257"/>
      <c r="K179" s="217" t="str">
        <f>IFERROR(((G179*(I177/D177))*(K177/G177)),"")</f>
        <v/>
      </c>
      <c r="L179" s="228"/>
      <c r="M179" s="229"/>
      <c r="N179" s="229"/>
      <c r="O179" s="229"/>
    </row>
    <row r="180" spans="1:15" s="196" customFormat="1" x14ac:dyDescent="0.25">
      <c r="A180" s="259" t="s">
        <v>591</v>
      </c>
      <c r="B180" s="259"/>
      <c r="C180" s="259"/>
      <c r="D180" s="259"/>
      <c r="E180" s="259"/>
      <c r="F180" s="259"/>
      <c r="G180" s="259"/>
      <c r="H180" s="259"/>
      <c r="I180" s="259"/>
      <c r="J180" s="259"/>
      <c r="K180" s="259"/>
      <c r="L180" s="259"/>
      <c r="M180" s="10"/>
      <c r="N180" s="229"/>
      <c r="O180" s="10"/>
    </row>
    <row r="182" spans="1:15" ht="14.45" customHeight="1" x14ac:dyDescent="0.25">
      <c r="A182" s="252" t="s">
        <v>606</v>
      </c>
      <c r="B182" s="253"/>
      <c r="C182" s="253"/>
      <c r="D182" s="253"/>
      <c r="E182" s="253"/>
      <c r="F182" s="253"/>
      <c r="G182" s="253"/>
      <c r="H182" s="253"/>
      <c r="I182" s="253"/>
      <c r="J182" s="253"/>
      <c r="K182" s="253"/>
      <c r="L182" s="253"/>
      <c r="M182" s="225"/>
      <c r="N182" s="225"/>
      <c r="O182" s="225"/>
    </row>
    <row r="183" spans="1:15" ht="14.45" customHeight="1" x14ac:dyDescent="0.25">
      <c r="A183" s="252"/>
      <c r="B183" s="253"/>
      <c r="C183" s="253"/>
      <c r="D183" s="253"/>
      <c r="E183" s="253"/>
      <c r="F183" s="253"/>
      <c r="G183" s="253"/>
      <c r="H183" s="253"/>
      <c r="I183" s="253"/>
      <c r="J183" s="253"/>
      <c r="K183" s="253"/>
      <c r="L183" s="253"/>
      <c r="M183" s="225"/>
      <c r="N183" s="225"/>
      <c r="O183" s="225"/>
    </row>
    <row r="184" spans="1:15" ht="15" customHeight="1" thickBot="1" x14ac:dyDescent="0.3">
      <c r="A184" s="252"/>
      <c r="B184" s="253"/>
      <c r="C184" s="253"/>
      <c r="D184" s="253"/>
      <c r="E184" s="253"/>
      <c r="F184" s="253"/>
      <c r="G184" s="253"/>
      <c r="H184" s="253"/>
      <c r="I184" s="253"/>
      <c r="J184" s="253"/>
      <c r="K184" s="253"/>
      <c r="L184" s="253"/>
      <c r="M184" s="225"/>
      <c r="N184" s="225"/>
      <c r="O184" s="225"/>
    </row>
    <row r="185" spans="1:15" ht="15.75" thickBot="1" x14ac:dyDescent="0.3">
      <c r="A185" s="194" t="s">
        <v>611</v>
      </c>
      <c r="B185" s="142"/>
      <c r="C185" s="143"/>
      <c r="D185" s="144" t="s">
        <v>579</v>
      </c>
      <c r="E185" s="145"/>
      <c r="F185" s="145"/>
      <c r="G185" s="172"/>
      <c r="H185" s="153"/>
      <c r="I185" s="168" t="s">
        <v>580</v>
      </c>
      <c r="J185" s="211"/>
      <c r="K185" s="211"/>
      <c r="L185" s="226"/>
    </row>
    <row r="186" spans="1:15" ht="15.75" thickBot="1" x14ac:dyDescent="0.3">
      <c r="A186" s="146"/>
      <c r="D186" s="147" t="s">
        <v>581</v>
      </c>
      <c r="E186" s="148"/>
      <c r="F186" s="148"/>
      <c r="G186" s="173"/>
      <c r="H186" s="176"/>
      <c r="I186" s="169" t="s">
        <v>582</v>
      </c>
      <c r="J186" s="212"/>
      <c r="K186" s="212"/>
      <c r="L186" s="227"/>
    </row>
    <row r="187" spans="1:15" ht="21.75" thickBot="1" x14ac:dyDescent="0.4">
      <c r="A187" s="150" t="s">
        <v>583</v>
      </c>
      <c r="D187" s="151" t="s">
        <v>584</v>
      </c>
      <c r="E187" s="152"/>
      <c r="F187" s="152"/>
      <c r="G187" s="174" t="s">
        <v>585</v>
      </c>
      <c r="H187" s="177"/>
      <c r="I187" s="170" t="s">
        <v>584</v>
      </c>
      <c r="J187" s="213"/>
      <c r="K187" s="214" t="s">
        <v>585</v>
      </c>
      <c r="L187" s="227"/>
    </row>
    <row r="188" spans="1:15" ht="21.75" thickBot="1" x14ac:dyDescent="0.4">
      <c r="A188" s="150" t="s">
        <v>586</v>
      </c>
      <c r="D188" s="179"/>
      <c r="E188" s="254" t="s">
        <v>587</v>
      </c>
      <c r="F188" s="255"/>
      <c r="G188" s="180"/>
      <c r="H188" s="178"/>
      <c r="I188" s="181"/>
      <c r="J188" s="244" t="s">
        <v>587</v>
      </c>
      <c r="K188" s="243"/>
      <c r="L188" s="149"/>
      <c r="M188"/>
      <c r="N188"/>
      <c r="O188"/>
    </row>
    <row r="189" spans="1:15" ht="21.75" thickBot="1" x14ac:dyDescent="0.4">
      <c r="A189" s="150" t="s">
        <v>588</v>
      </c>
      <c r="D189" s="153"/>
      <c r="E189" s="153"/>
      <c r="F189" s="153"/>
      <c r="G189" s="175"/>
      <c r="H189" s="153"/>
      <c r="I189" s="171"/>
      <c r="J189" s="216"/>
      <c r="K189" s="216"/>
      <c r="L189" s="227"/>
    </row>
    <row r="190" spans="1:15" s="196" customFormat="1" ht="19.5" thickBot="1" x14ac:dyDescent="0.3">
      <c r="A190" s="197"/>
      <c r="B190" s="141"/>
      <c r="C190" s="198"/>
      <c r="D190" s="256" t="s">
        <v>589</v>
      </c>
      <c r="E190" s="257"/>
      <c r="F190" s="258"/>
      <c r="G190" s="199"/>
      <c r="H190" s="178"/>
      <c r="I190" s="257" t="s">
        <v>590</v>
      </c>
      <c r="J190" s="257"/>
      <c r="K190" s="217" t="str">
        <f>IFERROR(((G190*(I188/D188))*(K188/G188)),"")</f>
        <v/>
      </c>
      <c r="L190" s="228"/>
      <c r="M190" s="229"/>
      <c r="N190" s="229"/>
      <c r="O190" s="229"/>
    </row>
    <row r="191" spans="1:15" s="196" customFormat="1" x14ac:dyDescent="0.25">
      <c r="A191" s="259" t="s">
        <v>591</v>
      </c>
      <c r="B191" s="259"/>
      <c r="C191" s="259"/>
      <c r="D191" s="259"/>
      <c r="E191" s="259"/>
      <c r="F191" s="259"/>
      <c r="G191" s="259"/>
      <c r="H191" s="259"/>
      <c r="I191" s="259"/>
      <c r="J191" s="259"/>
      <c r="K191" s="259"/>
      <c r="L191" s="259"/>
      <c r="M191" s="10"/>
      <c r="N191" s="229"/>
      <c r="O191" s="10"/>
    </row>
    <row r="193" spans="1:15" ht="14.45" customHeight="1" x14ac:dyDescent="0.25">
      <c r="A193" s="252" t="s">
        <v>606</v>
      </c>
      <c r="B193" s="253"/>
      <c r="C193" s="253"/>
      <c r="D193" s="253"/>
      <c r="E193" s="253"/>
      <c r="F193" s="253"/>
      <c r="G193" s="253"/>
      <c r="H193" s="253"/>
      <c r="I193" s="253"/>
      <c r="J193" s="253"/>
      <c r="K193" s="253"/>
      <c r="L193" s="253"/>
      <c r="M193" s="225"/>
      <c r="N193" s="225"/>
      <c r="O193" s="225"/>
    </row>
    <row r="194" spans="1:15" ht="14.45" customHeight="1" x14ac:dyDescent="0.25">
      <c r="A194" s="252"/>
      <c r="B194" s="253"/>
      <c r="C194" s="253"/>
      <c r="D194" s="253"/>
      <c r="E194" s="253"/>
      <c r="F194" s="253"/>
      <c r="G194" s="253"/>
      <c r="H194" s="253"/>
      <c r="I194" s="253"/>
      <c r="J194" s="253"/>
      <c r="K194" s="253"/>
      <c r="L194" s="253"/>
      <c r="M194" s="225"/>
      <c r="N194" s="225"/>
      <c r="O194" s="225"/>
    </row>
    <row r="195" spans="1:15" ht="15" customHeight="1" thickBot="1" x14ac:dyDescent="0.3">
      <c r="A195" s="252"/>
      <c r="B195" s="253"/>
      <c r="C195" s="253"/>
      <c r="D195" s="253"/>
      <c r="E195" s="253"/>
      <c r="F195" s="253"/>
      <c r="G195" s="253"/>
      <c r="H195" s="253"/>
      <c r="I195" s="253"/>
      <c r="J195" s="253"/>
      <c r="K195" s="253"/>
      <c r="L195" s="253"/>
      <c r="M195" s="225"/>
      <c r="N195" s="225"/>
      <c r="O195" s="225"/>
    </row>
    <row r="196" spans="1:15" ht="15.75" thickBot="1" x14ac:dyDescent="0.3">
      <c r="A196" s="194" t="s">
        <v>611</v>
      </c>
      <c r="B196" s="142"/>
      <c r="C196" s="143"/>
      <c r="D196" s="144" t="s">
        <v>579</v>
      </c>
      <c r="E196" s="145"/>
      <c r="F196" s="145"/>
      <c r="G196" s="172"/>
      <c r="H196" s="153"/>
      <c r="I196" s="168" t="s">
        <v>580</v>
      </c>
      <c r="J196" s="211"/>
      <c r="K196" s="211"/>
      <c r="L196" s="226"/>
    </row>
    <row r="197" spans="1:15" ht="15.75" thickBot="1" x14ac:dyDescent="0.3">
      <c r="A197" s="146"/>
      <c r="D197" s="147" t="s">
        <v>581</v>
      </c>
      <c r="E197" s="148"/>
      <c r="F197" s="148"/>
      <c r="G197" s="173"/>
      <c r="H197" s="176"/>
      <c r="I197" s="169" t="s">
        <v>582</v>
      </c>
      <c r="J197" s="212"/>
      <c r="K197" s="212"/>
      <c r="L197" s="227"/>
    </row>
    <row r="198" spans="1:15" ht="21.75" thickBot="1" x14ac:dyDescent="0.4">
      <c r="A198" s="150" t="s">
        <v>583</v>
      </c>
      <c r="D198" s="151" t="s">
        <v>584</v>
      </c>
      <c r="E198" s="152"/>
      <c r="F198" s="152"/>
      <c r="G198" s="174" t="s">
        <v>585</v>
      </c>
      <c r="H198" s="177"/>
      <c r="I198" s="170" t="s">
        <v>584</v>
      </c>
      <c r="J198" s="213"/>
      <c r="K198" s="214" t="s">
        <v>585</v>
      </c>
      <c r="L198" s="227"/>
    </row>
    <row r="199" spans="1:15" ht="21.75" thickBot="1" x14ac:dyDescent="0.4">
      <c r="A199" s="150" t="s">
        <v>586</v>
      </c>
      <c r="D199" s="179"/>
      <c r="E199" s="254" t="s">
        <v>587</v>
      </c>
      <c r="F199" s="255"/>
      <c r="G199" s="180"/>
      <c r="H199" s="178"/>
      <c r="I199" s="181"/>
      <c r="J199" s="244" t="s">
        <v>587</v>
      </c>
      <c r="K199" s="243"/>
      <c r="L199" s="149"/>
      <c r="M199"/>
      <c r="N199"/>
      <c r="O199"/>
    </row>
    <row r="200" spans="1:15" ht="21.75" thickBot="1" x14ac:dyDescent="0.4">
      <c r="A200" s="150" t="s">
        <v>588</v>
      </c>
      <c r="D200" s="153"/>
      <c r="E200" s="153"/>
      <c r="F200" s="153"/>
      <c r="G200" s="175"/>
      <c r="H200" s="153"/>
      <c r="I200" s="171"/>
      <c r="J200" s="216"/>
      <c r="K200" s="216"/>
      <c r="L200" s="227"/>
    </row>
    <row r="201" spans="1:15" s="196" customFormat="1" ht="19.5" thickBot="1" x14ac:dyDescent="0.3">
      <c r="A201" s="197"/>
      <c r="B201" s="141"/>
      <c r="C201" s="198"/>
      <c r="D201" s="256" t="s">
        <v>589</v>
      </c>
      <c r="E201" s="257"/>
      <c r="F201" s="258"/>
      <c r="G201" s="199"/>
      <c r="H201" s="178"/>
      <c r="I201" s="257" t="s">
        <v>590</v>
      </c>
      <c r="J201" s="257"/>
      <c r="K201" s="217" t="str">
        <f>IFERROR(((G201*(I199/D199))*(K199/G199)),"")</f>
        <v/>
      </c>
      <c r="L201" s="228"/>
      <c r="M201" s="229"/>
      <c r="N201" s="229"/>
      <c r="O201" s="229"/>
    </row>
    <row r="202" spans="1:15" s="196" customFormat="1" x14ac:dyDescent="0.25">
      <c r="A202" s="259" t="s">
        <v>591</v>
      </c>
      <c r="B202" s="259"/>
      <c r="C202" s="259"/>
      <c r="D202" s="259"/>
      <c r="E202" s="259"/>
      <c r="F202" s="259"/>
      <c r="G202" s="259"/>
      <c r="H202" s="259"/>
      <c r="I202" s="259"/>
      <c r="J202" s="259"/>
      <c r="K202" s="259"/>
      <c r="L202" s="259"/>
      <c r="M202" s="10"/>
      <c r="N202" s="229"/>
      <c r="O202" s="10"/>
    </row>
  </sheetData>
  <sheetProtection algorithmName="SHA-512" hashValue="2KU1lbmCs0RszE0vP8ZNRGjb6qPp3IubZdxr1gICHqFLSbmSLmEKIpKeIDRYk8iTyHaKY+LugPyWurI0qOducQ==" saltValue="waf87Bn1adHPauMWpTi2Kw==" spinCount="100000" sheet="1" objects="1" scenarios="1"/>
  <mergeCells count="23">
    <mergeCell ref="A202:L202"/>
    <mergeCell ref="E177:F177"/>
    <mergeCell ref="D179:F179"/>
    <mergeCell ref="I179:J179"/>
    <mergeCell ref="D201:F201"/>
    <mergeCell ref="I201:J201"/>
    <mergeCell ref="A164:K164"/>
    <mergeCell ref="A1:O1"/>
    <mergeCell ref="D152:I152"/>
    <mergeCell ref="J152:P152"/>
    <mergeCell ref="D167:E167"/>
    <mergeCell ref="D168:E168"/>
    <mergeCell ref="G167:H167"/>
    <mergeCell ref="A171:L173"/>
    <mergeCell ref="D165:E165"/>
    <mergeCell ref="E199:F199"/>
    <mergeCell ref="A182:L184"/>
    <mergeCell ref="E188:F188"/>
    <mergeCell ref="D190:F190"/>
    <mergeCell ref="I190:J190"/>
    <mergeCell ref="A193:L195"/>
    <mergeCell ref="A180:L180"/>
    <mergeCell ref="A191:L191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EA109-2F61-487B-9888-B7DC9AF2E70F}">
  <dimension ref="A1:O201"/>
  <sheetViews>
    <sheetView showZeros="0" workbookViewId="0">
      <selection activeCell="D3" sqref="D3"/>
    </sheetView>
  </sheetViews>
  <sheetFormatPr baseColWidth="10" defaultRowHeight="15" x14ac:dyDescent="0.25"/>
  <cols>
    <col min="1" max="1" width="35" customWidth="1"/>
    <col min="2" max="2" width="16.42578125" style="21" hidden="1" customWidth="1"/>
    <col min="3" max="3" width="29.140625" style="159" hidden="1" customWidth="1"/>
    <col min="4" max="4" width="14.5703125" style="1" customWidth="1"/>
    <col min="5" max="5" width="10.7109375" style="1" customWidth="1"/>
    <col min="6" max="6" width="16.85546875" style="22" customWidth="1"/>
    <col min="7" max="7" width="10.5703125" style="22" customWidth="1"/>
    <col min="8" max="8" width="11.42578125" style="10"/>
    <col min="9" max="9" width="14" customWidth="1"/>
    <col min="10" max="10" width="21.85546875" customWidth="1"/>
    <col min="11" max="11" width="11.7109375" customWidth="1"/>
  </cols>
  <sheetData>
    <row r="1" spans="1:15" ht="21" x14ac:dyDescent="0.25">
      <c r="A1" s="261" t="s">
        <v>620</v>
      </c>
      <c r="B1" s="261"/>
      <c r="C1" s="261"/>
      <c r="D1" s="261"/>
      <c r="E1" s="261"/>
      <c r="F1" s="261"/>
      <c r="G1" s="261"/>
    </row>
    <row r="2" spans="1:15" s="2" customFormat="1" x14ac:dyDescent="0.25">
      <c r="B2" s="21"/>
      <c r="C2" s="21"/>
      <c r="D2" s="7" t="s">
        <v>352</v>
      </c>
      <c r="E2" s="8" t="s">
        <v>270</v>
      </c>
      <c r="F2" s="231" t="s">
        <v>352</v>
      </c>
      <c r="G2" s="209" t="s">
        <v>270</v>
      </c>
      <c r="H2" s="10"/>
    </row>
    <row r="3" spans="1:15" x14ac:dyDescent="0.25">
      <c r="A3" t="s">
        <v>0</v>
      </c>
      <c r="B3" s="21">
        <v>20.860958532960005</v>
      </c>
      <c r="C3" s="21">
        <v>12.74836354792</v>
      </c>
      <c r="D3" s="4"/>
      <c r="E3" s="4"/>
      <c r="F3" s="22">
        <f>IFERROR(((B3*D3)),"REVISAR")</f>
        <v>0</v>
      </c>
      <c r="G3" s="22">
        <f>IFERROR((C3*E3),"REVISAR")</f>
        <v>0</v>
      </c>
      <c r="N3" s="28"/>
      <c r="O3" s="28"/>
    </row>
    <row r="4" spans="1:15" x14ac:dyDescent="0.25">
      <c r="A4" t="s">
        <v>1</v>
      </c>
      <c r="B4" s="21">
        <v>22.019900673680002</v>
      </c>
      <c r="C4" s="21">
        <v>13.907305688639997</v>
      </c>
      <c r="D4" s="4"/>
      <c r="E4" s="4"/>
      <c r="F4" s="22">
        <f t="shared" ref="F4:F67" si="0">IFERROR(((B4*D4)),"REVISAR")</f>
        <v>0</v>
      </c>
      <c r="G4" s="22">
        <f t="shared" ref="G4:G67" si="1">IFERROR((C4*E4),"REVISAR")</f>
        <v>0</v>
      </c>
      <c r="N4" s="28"/>
      <c r="O4" s="28"/>
    </row>
    <row r="5" spans="1:15" x14ac:dyDescent="0.25">
      <c r="A5" t="s">
        <v>2</v>
      </c>
      <c r="B5" s="21">
        <v>23.178842814400003</v>
      </c>
      <c r="C5" s="21">
        <v>15.066247829359998</v>
      </c>
      <c r="D5" s="4"/>
      <c r="E5" s="4"/>
      <c r="F5" s="22">
        <f t="shared" si="0"/>
        <v>0</v>
      </c>
      <c r="G5" s="22">
        <f t="shared" si="1"/>
        <v>0</v>
      </c>
      <c r="N5" s="28"/>
      <c r="O5" s="28"/>
    </row>
    <row r="6" spans="1:15" x14ac:dyDescent="0.25">
      <c r="A6" t="s">
        <v>3</v>
      </c>
      <c r="B6" s="21">
        <v>26.655669236560001</v>
      </c>
      <c r="C6" s="21">
        <v>15.066247829359998</v>
      </c>
      <c r="D6" s="4"/>
      <c r="E6" s="4"/>
      <c r="F6" s="22">
        <f t="shared" si="0"/>
        <v>0</v>
      </c>
      <c r="G6" s="22">
        <f t="shared" si="1"/>
        <v>0</v>
      </c>
      <c r="N6" s="28"/>
      <c r="O6" s="28"/>
    </row>
    <row r="7" spans="1:15" x14ac:dyDescent="0.25">
      <c r="A7" t="s">
        <v>4</v>
      </c>
      <c r="B7" s="21">
        <v>30.132495658719996</v>
      </c>
      <c r="C7" s="21">
        <v>16.225189970079999</v>
      </c>
      <c r="D7" s="4"/>
      <c r="E7" s="4"/>
      <c r="F7" s="22">
        <f t="shared" si="0"/>
        <v>0</v>
      </c>
      <c r="G7" s="22">
        <f t="shared" si="1"/>
        <v>0</v>
      </c>
      <c r="N7" s="28"/>
      <c r="O7" s="28"/>
    </row>
    <row r="8" spans="1:15" x14ac:dyDescent="0.25">
      <c r="A8" t="s">
        <v>5</v>
      </c>
      <c r="B8" s="21">
        <v>31.291437799439997</v>
      </c>
      <c r="C8" s="21">
        <v>18.543074251520004</v>
      </c>
      <c r="D8" s="4"/>
      <c r="E8" s="4"/>
      <c r="F8" s="22">
        <f t="shared" si="0"/>
        <v>0</v>
      </c>
      <c r="G8" s="22">
        <f t="shared" si="1"/>
        <v>0</v>
      </c>
      <c r="N8" s="28"/>
      <c r="O8" s="28"/>
    </row>
    <row r="9" spans="1:15" x14ac:dyDescent="0.25">
      <c r="A9" t="s">
        <v>102</v>
      </c>
      <c r="B9" s="21">
        <v>33.609322080879998</v>
      </c>
      <c r="C9" s="21">
        <v>20.860958532960005</v>
      </c>
      <c r="D9" s="4"/>
      <c r="E9" s="4"/>
      <c r="F9" s="22">
        <f t="shared" si="0"/>
        <v>0</v>
      </c>
      <c r="G9" s="22">
        <f t="shared" si="1"/>
        <v>0</v>
      </c>
      <c r="N9" s="28"/>
      <c r="O9" s="28"/>
    </row>
    <row r="10" spans="1:15" x14ac:dyDescent="0.25">
      <c r="A10" t="s">
        <v>103</v>
      </c>
      <c r="B10" s="21">
        <v>35.92720636232</v>
      </c>
      <c r="C10" s="21">
        <v>23.178842814400003</v>
      </c>
      <c r="D10" s="4"/>
      <c r="E10" s="4"/>
      <c r="F10" s="22">
        <f t="shared" si="0"/>
        <v>0</v>
      </c>
      <c r="G10" s="22">
        <f t="shared" si="1"/>
        <v>0</v>
      </c>
      <c r="N10" s="28"/>
      <c r="O10" s="28"/>
    </row>
    <row r="11" spans="1:15" x14ac:dyDescent="0.25">
      <c r="A11" t="s">
        <v>6</v>
      </c>
      <c r="B11" s="21">
        <v>38.245090643760001</v>
      </c>
      <c r="C11" s="21">
        <v>24.337784955120004</v>
      </c>
      <c r="D11" s="4"/>
      <c r="E11" s="32"/>
      <c r="F11" s="22">
        <f t="shared" si="0"/>
        <v>0</v>
      </c>
      <c r="G11" s="22">
        <f t="shared" si="1"/>
        <v>0</v>
      </c>
      <c r="N11" s="28"/>
      <c r="O11" s="28"/>
    </row>
    <row r="12" spans="1:15" x14ac:dyDescent="0.25">
      <c r="A12" t="s">
        <v>104</v>
      </c>
      <c r="B12" s="21">
        <v>39.404032784480002</v>
      </c>
      <c r="C12" s="21">
        <v>0</v>
      </c>
      <c r="D12" s="31"/>
      <c r="E12" s="34"/>
      <c r="F12" s="22">
        <f t="shared" si="0"/>
        <v>0</v>
      </c>
      <c r="G12" s="22">
        <f t="shared" si="1"/>
        <v>0</v>
      </c>
      <c r="N12" s="28"/>
      <c r="O12" s="28"/>
    </row>
    <row r="13" spans="1:15" x14ac:dyDescent="0.25">
      <c r="A13" t="s">
        <v>7</v>
      </c>
      <c r="B13" s="21">
        <v>42.880859206640004</v>
      </c>
      <c r="C13" s="21">
        <v>28.973553517999999</v>
      </c>
      <c r="D13" s="4"/>
      <c r="E13" s="33"/>
      <c r="F13" s="22">
        <f t="shared" si="0"/>
        <v>0</v>
      </c>
      <c r="G13" s="22">
        <f t="shared" si="1"/>
        <v>0</v>
      </c>
      <c r="N13" s="28"/>
      <c r="O13" s="28"/>
    </row>
    <row r="14" spans="1:15" x14ac:dyDescent="0.25">
      <c r="A14" t="s">
        <v>8</v>
      </c>
      <c r="B14" s="21">
        <v>0</v>
      </c>
      <c r="C14" s="159">
        <v>0</v>
      </c>
      <c r="D14" s="7" t="s">
        <v>352</v>
      </c>
      <c r="E14" s="8" t="s">
        <v>270</v>
      </c>
      <c r="N14" s="28"/>
      <c r="O14" s="28"/>
    </row>
    <row r="15" spans="1:15" x14ac:dyDescent="0.25">
      <c r="A15" t="s">
        <v>9</v>
      </c>
      <c r="B15" s="21">
        <v>20.860958532960005</v>
      </c>
      <c r="C15" s="21">
        <v>13.907305688639997</v>
      </c>
      <c r="D15" s="4"/>
      <c r="E15" s="4"/>
      <c r="F15" s="22">
        <f t="shared" si="0"/>
        <v>0</v>
      </c>
      <c r="G15" s="22">
        <f t="shared" si="1"/>
        <v>0</v>
      </c>
      <c r="N15" s="28"/>
      <c r="O15" s="28"/>
    </row>
    <row r="16" spans="1:15" x14ac:dyDescent="0.25">
      <c r="A16" t="s">
        <v>10</v>
      </c>
      <c r="B16" s="21">
        <v>22.019900673680002</v>
      </c>
      <c r="C16" s="21">
        <v>15.066247829359998</v>
      </c>
      <c r="D16" s="4"/>
      <c r="E16" s="4"/>
      <c r="F16" s="22">
        <f t="shared" si="0"/>
        <v>0</v>
      </c>
      <c r="G16" s="22">
        <f t="shared" si="1"/>
        <v>0</v>
      </c>
      <c r="N16" s="28"/>
      <c r="O16" s="28"/>
    </row>
    <row r="17" spans="1:15" x14ac:dyDescent="0.25">
      <c r="A17" t="s">
        <v>11</v>
      </c>
      <c r="B17" s="21">
        <v>23.178842814400003</v>
      </c>
      <c r="C17" s="21">
        <v>16.225189970079999</v>
      </c>
      <c r="D17" s="4"/>
      <c r="E17" s="4"/>
      <c r="F17" s="22">
        <f t="shared" si="0"/>
        <v>0</v>
      </c>
      <c r="G17" s="22">
        <f t="shared" si="1"/>
        <v>0</v>
      </c>
      <c r="N17" s="28"/>
      <c r="O17" s="28"/>
    </row>
    <row r="18" spans="1:15" x14ac:dyDescent="0.25">
      <c r="A18" t="s">
        <v>12</v>
      </c>
      <c r="B18" s="21">
        <v>26.655669236560001</v>
      </c>
      <c r="C18" s="21">
        <v>17.3841321108</v>
      </c>
      <c r="D18" s="4"/>
      <c r="E18" s="4"/>
      <c r="F18" s="22">
        <f t="shared" si="0"/>
        <v>0</v>
      </c>
      <c r="G18" s="22">
        <f t="shared" si="1"/>
        <v>0</v>
      </c>
      <c r="N18" s="28"/>
      <c r="O18" s="28"/>
    </row>
    <row r="19" spans="1:15" x14ac:dyDescent="0.25">
      <c r="A19" t="s">
        <v>13</v>
      </c>
      <c r="B19" s="21">
        <v>30.132495658719996</v>
      </c>
      <c r="C19" s="21">
        <v>18.543074251520004</v>
      </c>
      <c r="D19" s="4"/>
      <c r="E19" s="4"/>
      <c r="F19" s="22">
        <f t="shared" si="0"/>
        <v>0</v>
      </c>
      <c r="G19" s="22">
        <f t="shared" si="1"/>
        <v>0</v>
      </c>
      <c r="N19" s="28"/>
      <c r="O19" s="28"/>
    </row>
    <row r="20" spans="1:15" x14ac:dyDescent="0.25">
      <c r="A20" t="s">
        <v>14</v>
      </c>
      <c r="B20" s="21">
        <v>31.291437799439997</v>
      </c>
      <c r="C20" s="21">
        <v>20.860958532960005</v>
      </c>
      <c r="D20" s="4"/>
      <c r="E20" s="4"/>
      <c r="F20" s="22">
        <f t="shared" si="0"/>
        <v>0</v>
      </c>
      <c r="G20" s="22">
        <f t="shared" si="1"/>
        <v>0</v>
      </c>
      <c r="N20" s="28"/>
      <c r="O20" s="28"/>
    </row>
    <row r="21" spans="1:15" x14ac:dyDescent="0.25">
      <c r="A21" t="s">
        <v>105</v>
      </c>
      <c r="B21" s="21">
        <v>33.609322080879998</v>
      </c>
      <c r="C21" s="21">
        <v>23.178842814400003</v>
      </c>
      <c r="D21" s="4"/>
      <c r="E21" s="4"/>
      <c r="F21" s="22">
        <f t="shared" si="0"/>
        <v>0</v>
      </c>
      <c r="G21" s="22">
        <f t="shared" si="1"/>
        <v>0</v>
      </c>
      <c r="N21" s="28"/>
      <c r="O21" s="28"/>
    </row>
    <row r="22" spans="1:15" x14ac:dyDescent="0.25">
      <c r="A22" t="s">
        <v>106</v>
      </c>
      <c r="B22" s="21">
        <v>35.92720636232</v>
      </c>
      <c r="C22" s="21">
        <v>24.337784955120004</v>
      </c>
      <c r="D22" s="4"/>
      <c r="E22" s="4"/>
      <c r="F22" s="22">
        <f t="shared" si="0"/>
        <v>0</v>
      </c>
      <c r="G22" s="22">
        <f t="shared" si="1"/>
        <v>0</v>
      </c>
      <c r="N22" s="28"/>
      <c r="O22" s="28"/>
    </row>
    <row r="23" spans="1:15" x14ac:dyDescent="0.25">
      <c r="A23" t="s">
        <v>15</v>
      </c>
      <c r="B23" s="21">
        <v>38.245090643760001</v>
      </c>
      <c r="C23" s="21">
        <v>25.496727095840001</v>
      </c>
      <c r="D23" s="4"/>
      <c r="E23" s="32"/>
      <c r="F23" s="22">
        <f t="shared" si="0"/>
        <v>0</v>
      </c>
      <c r="G23" s="22">
        <f t="shared" si="1"/>
        <v>0</v>
      </c>
      <c r="N23" s="28"/>
      <c r="O23" s="28"/>
    </row>
    <row r="24" spans="1:15" ht="15.75" thickBot="1" x14ac:dyDescent="0.3">
      <c r="A24" t="s">
        <v>107</v>
      </c>
      <c r="B24" s="21">
        <v>39.404032784480002</v>
      </c>
      <c r="C24" s="21">
        <v>0</v>
      </c>
      <c r="D24" s="31"/>
      <c r="E24" s="35"/>
      <c r="F24" s="22">
        <f t="shared" si="0"/>
        <v>0</v>
      </c>
      <c r="G24" s="22">
        <f t="shared" si="1"/>
        <v>0</v>
      </c>
      <c r="N24" s="28"/>
      <c r="O24" s="28"/>
    </row>
    <row r="25" spans="1:15" ht="15.75" thickBot="1" x14ac:dyDescent="0.3">
      <c r="A25" t="s">
        <v>108</v>
      </c>
      <c r="B25" s="21">
        <v>42.880859206640004</v>
      </c>
      <c r="C25" s="21">
        <v>0</v>
      </c>
      <c r="D25" s="31"/>
      <c r="E25" s="36"/>
      <c r="F25" s="22">
        <f t="shared" si="0"/>
        <v>0</v>
      </c>
      <c r="G25" s="22">
        <f t="shared" si="1"/>
        <v>0</v>
      </c>
      <c r="I25" s="282" t="s">
        <v>363</v>
      </c>
      <c r="J25" s="283"/>
      <c r="K25" s="94"/>
      <c r="L25" s="283" t="s">
        <v>364</v>
      </c>
      <c r="M25" s="286"/>
      <c r="N25" s="28"/>
      <c r="O25" s="28"/>
    </row>
    <row r="26" spans="1:15" ht="15.75" thickBot="1" x14ac:dyDescent="0.3">
      <c r="B26" s="21">
        <v>0</v>
      </c>
      <c r="C26" s="159">
        <v>0</v>
      </c>
      <c r="D26" s="7" t="s">
        <v>352</v>
      </c>
      <c r="E26" s="19" t="s">
        <v>270</v>
      </c>
      <c r="I26" s="280" t="s">
        <v>365</v>
      </c>
      <c r="J26" s="281"/>
      <c r="K26" s="95"/>
      <c r="L26" s="280" t="s">
        <v>366</v>
      </c>
      <c r="M26" s="281"/>
      <c r="N26" s="28"/>
      <c r="O26" s="28"/>
    </row>
    <row r="27" spans="1:15" ht="15.75" thickBot="1" x14ac:dyDescent="0.3">
      <c r="A27" t="s">
        <v>16</v>
      </c>
      <c r="B27" s="21">
        <v>20.860958532960005</v>
      </c>
      <c r="C27" s="21">
        <v>19.702016392240001</v>
      </c>
      <c r="D27" s="4"/>
      <c r="E27" s="4"/>
      <c r="F27" s="22">
        <f t="shared" si="0"/>
        <v>0</v>
      </c>
      <c r="G27" s="22">
        <f t="shared" si="1"/>
        <v>0</v>
      </c>
      <c r="I27" s="280" t="s">
        <v>367</v>
      </c>
      <c r="J27" s="281"/>
      <c r="K27" s="96"/>
      <c r="L27" s="280" t="s">
        <v>368</v>
      </c>
      <c r="M27" s="281"/>
      <c r="N27" s="28"/>
      <c r="O27" s="28"/>
    </row>
    <row r="28" spans="1:15" ht="16.5" thickBot="1" x14ac:dyDescent="0.35">
      <c r="A28" t="s">
        <v>17</v>
      </c>
      <c r="B28" s="21">
        <v>22.019900673680002</v>
      </c>
      <c r="C28" s="21">
        <v>20.860958532960005</v>
      </c>
      <c r="D28" s="4"/>
      <c r="E28" s="4"/>
      <c r="F28" s="22">
        <f t="shared" si="0"/>
        <v>0</v>
      </c>
      <c r="G28" s="22">
        <f t="shared" si="1"/>
        <v>0</v>
      </c>
      <c r="I28" s="280" t="s">
        <v>369</v>
      </c>
      <c r="J28" s="281"/>
      <c r="K28" s="97"/>
      <c r="L28" s="280" t="s">
        <v>370</v>
      </c>
      <c r="M28" s="281"/>
      <c r="N28" s="28"/>
      <c r="O28" s="28"/>
    </row>
    <row r="29" spans="1:15" ht="16.5" thickBot="1" x14ac:dyDescent="0.35">
      <c r="A29" t="s">
        <v>18</v>
      </c>
      <c r="B29" s="21">
        <v>23.178842814400003</v>
      </c>
      <c r="C29" s="21">
        <v>23.178842814400003</v>
      </c>
      <c r="D29" s="4"/>
      <c r="E29" s="4"/>
      <c r="F29" s="22">
        <f t="shared" si="0"/>
        <v>0</v>
      </c>
      <c r="G29" s="22">
        <f t="shared" si="1"/>
        <v>0</v>
      </c>
      <c r="I29" s="280" t="s">
        <v>371</v>
      </c>
      <c r="J29" s="281"/>
      <c r="K29" s="98"/>
      <c r="L29" s="280" t="s">
        <v>372</v>
      </c>
      <c r="M29" s="281"/>
      <c r="N29" s="28"/>
      <c r="O29" s="28"/>
    </row>
    <row r="30" spans="1:15" ht="15.75" thickBot="1" x14ac:dyDescent="0.3">
      <c r="A30" t="s">
        <v>19</v>
      </c>
      <c r="B30" s="21">
        <v>26.655669236560001</v>
      </c>
      <c r="C30" s="21">
        <v>26.655669236560001</v>
      </c>
      <c r="D30" s="4"/>
      <c r="E30" s="4"/>
      <c r="F30" s="22">
        <f t="shared" si="0"/>
        <v>0</v>
      </c>
      <c r="G30" s="22">
        <f t="shared" si="1"/>
        <v>0</v>
      </c>
      <c r="I30" s="280" t="s">
        <v>373</v>
      </c>
      <c r="J30" s="281"/>
      <c r="K30" s="99"/>
      <c r="L30" s="280" t="s">
        <v>374</v>
      </c>
      <c r="M30" s="281"/>
      <c r="N30" s="28"/>
      <c r="O30" s="28"/>
    </row>
    <row r="31" spans="1:15" ht="15.75" thickBot="1" x14ac:dyDescent="0.3">
      <c r="A31" t="s">
        <v>20</v>
      </c>
      <c r="B31" s="21">
        <v>30.132495658719996</v>
      </c>
      <c r="C31" s="21">
        <v>28.973553517999999</v>
      </c>
      <c r="D31" s="4"/>
      <c r="E31" s="4"/>
      <c r="F31" s="22">
        <f t="shared" si="0"/>
        <v>0</v>
      </c>
      <c r="G31" s="22">
        <f t="shared" si="1"/>
        <v>0</v>
      </c>
      <c r="I31" s="280" t="s">
        <v>375</v>
      </c>
      <c r="J31" s="281"/>
      <c r="K31" s="100"/>
      <c r="L31" s="287" t="s">
        <v>376</v>
      </c>
      <c r="M31" s="288"/>
      <c r="N31" s="28"/>
      <c r="O31" s="28"/>
    </row>
    <row r="32" spans="1:15" ht="15.75" thickBot="1" x14ac:dyDescent="0.3">
      <c r="A32" t="s">
        <v>21</v>
      </c>
      <c r="B32" s="21">
        <v>31.291437799439997</v>
      </c>
      <c r="C32" s="21">
        <v>31.291437799439997</v>
      </c>
      <c r="D32" s="4"/>
      <c r="E32" s="4"/>
      <c r="F32" s="22">
        <f t="shared" si="0"/>
        <v>0</v>
      </c>
      <c r="G32" s="22">
        <f t="shared" si="1"/>
        <v>0</v>
      </c>
      <c r="I32" s="280" t="s">
        <v>377</v>
      </c>
      <c r="J32" s="281"/>
      <c r="K32" s="101"/>
      <c r="L32" s="289" t="s">
        <v>378</v>
      </c>
      <c r="M32" s="290"/>
      <c r="N32" s="28"/>
      <c r="O32" s="28"/>
    </row>
    <row r="33" spans="1:15" ht="16.5" thickBot="1" x14ac:dyDescent="0.35">
      <c r="A33" t="s">
        <v>109</v>
      </c>
      <c r="B33" s="21">
        <v>33.609322080879998</v>
      </c>
      <c r="C33" s="21">
        <v>33.609322080879998</v>
      </c>
      <c r="D33" s="4"/>
      <c r="E33" s="4"/>
      <c r="F33" s="22">
        <f t="shared" si="0"/>
        <v>0</v>
      </c>
      <c r="G33" s="22">
        <f t="shared" si="1"/>
        <v>0</v>
      </c>
      <c r="I33" s="280" t="s">
        <v>379</v>
      </c>
      <c r="J33" s="281"/>
      <c r="K33" s="102"/>
      <c r="L33" s="284" t="s">
        <v>380</v>
      </c>
      <c r="M33" s="285"/>
      <c r="N33" s="28"/>
      <c r="O33" s="28"/>
    </row>
    <row r="34" spans="1:15" x14ac:dyDescent="0.25">
      <c r="A34" t="s">
        <v>110</v>
      </c>
      <c r="B34" s="21">
        <v>35.92720636232</v>
      </c>
      <c r="C34" s="21">
        <v>35.92720636232</v>
      </c>
      <c r="D34" s="4"/>
      <c r="E34" s="4"/>
      <c r="F34" s="22">
        <f t="shared" si="0"/>
        <v>0</v>
      </c>
      <c r="G34" s="22">
        <f t="shared" si="1"/>
        <v>0</v>
      </c>
      <c r="N34" s="28"/>
      <c r="O34" s="28"/>
    </row>
    <row r="35" spans="1:15" x14ac:dyDescent="0.25">
      <c r="A35" t="s">
        <v>22</v>
      </c>
      <c r="B35" s="21">
        <v>38.245090643760001</v>
      </c>
      <c r="C35" s="21">
        <v>38.245090643760001</v>
      </c>
      <c r="D35" s="4"/>
      <c r="E35" s="32"/>
      <c r="F35" s="22">
        <f t="shared" si="0"/>
        <v>0</v>
      </c>
      <c r="G35" s="22">
        <f t="shared" si="1"/>
        <v>0</v>
      </c>
      <c r="N35" s="28"/>
      <c r="O35" s="28"/>
    </row>
    <row r="36" spans="1:15" x14ac:dyDescent="0.25">
      <c r="A36" t="s">
        <v>111</v>
      </c>
      <c r="B36" s="21">
        <v>39.404032784480002</v>
      </c>
      <c r="C36" s="21">
        <v>0</v>
      </c>
      <c r="D36" s="31"/>
      <c r="E36" s="37"/>
      <c r="F36" s="22">
        <f t="shared" si="0"/>
        <v>0</v>
      </c>
      <c r="G36" s="22">
        <f t="shared" si="1"/>
        <v>0</v>
      </c>
      <c r="N36" s="28"/>
      <c r="O36" s="28"/>
    </row>
    <row r="37" spans="1:15" x14ac:dyDescent="0.25">
      <c r="A37" t="s">
        <v>23</v>
      </c>
      <c r="B37" s="21">
        <v>42.880859206640004</v>
      </c>
      <c r="C37" s="21">
        <v>42.880859206640004</v>
      </c>
      <c r="D37" s="4"/>
      <c r="E37" s="33"/>
      <c r="F37" s="22">
        <f t="shared" si="0"/>
        <v>0</v>
      </c>
      <c r="G37" s="22">
        <f t="shared" si="1"/>
        <v>0</v>
      </c>
      <c r="N37" s="28"/>
      <c r="O37" s="28"/>
    </row>
    <row r="38" spans="1:15" x14ac:dyDescent="0.25">
      <c r="B38" s="21">
        <v>0</v>
      </c>
      <c r="C38" s="159">
        <v>0</v>
      </c>
      <c r="D38" s="7" t="s">
        <v>352</v>
      </c>
      <c r="E38" s="8" t="s">
        <v>270</v>
      </c>
      <c r="N38" s="28"/>
      <c r="O38" s="28"/>
    </row>
    <row r="39" spans="1:15" x14ac:dyDescent="0.25">
      <c r="A39" t="s">
        <v>24</v>
      </c>
      <c r="B39" s="21">
        <v>26.655669236560001</v>
      </c>
      <c r="C39" s="21">
        <v>20.860958532960005</v>
      </c>
      <c r="D39" s="4"/>
      <c r="E39" s="4"/>
      <c r="F39" s="22">
        <f t="shared" si="0"/>
        <v>0</v>
      </c>
      <c r="G39" s="22">
        <f t="shared" si="1"/>
        <v>0</v>
      </c>
      <c r="N39" s="28"/>
      <c r="O39" s="28"/>
    </row>
    <row r="40" spans="1:15" x14ac:dyDescent="0.25">
      <c r="A40" t="s">
        <v>25</v>
      </c>
      <c r="B40" s="21">
        <v>27.814611377279995</v>
      </c>
      <c r="C40" s="21">
        <v>22.019900673680002</v>
      </c>
      <c r="D40" s="4"/>
      <c r="E40" s="4"/>
      <c r="F40" s="22">
        <f t="shared" si="0"/>
        <v>0</v>
      </c>
      <c r="G40" s="22">
        <f t="shared" si="1"/>
        <v>0</v>
      </c>
      <c r="N40" s="28"/>
      <c r="O40" s="28"/>
    </row>
    <row r="41" spans="1:15" x14ac:dyDescent="0.25">
      <c r="A41" t="s">
        <v>26</v>
      </c>
      <c r="B41" s="21">
        <v>31.291437799439997</v>
      </c>
      <c r="C41" s="21">
        <v>24.337784955120004</v>
      </c>
      <c r="D41" s="4"/>
      <c r="E41" s="4"/>
      <c r="F41" s="22">
        <f t="shared" si="0"/>
        <v>0</v>
      </c>
      <c r="G41" s="22">
        <f t="shared" si="1"/>
        <v>0</v>
      </c>
      <c r="N41" s="28"/>
      <c r="O41" s="28"/>
    </row>
    <row r="42" spans="1:15" x14ac:dyDescent="0.25">
      <c r="A42" t="s">
        <v>27</v>
      </c>
      <c r="B42" s="21">
        <v>33.609322080879998</v>
      </c>
      <c r="C42" s="21">
        <v>26.655669236560001</v>
      </c>
      <c r="D42" s="4"/>
      <c r="E42" s="4"/>
      <c r="F42" s="22">
        <f t="shared" si="0"/>
        <v>0</v>
      </c>
      <c r="G42" s="22">
        <f t="shared" si="1"/>
        <v>0</v>
      </c>
      <c r="N42" s="28"/>
      <c r="O42" s="28"/>
    </row>
    <row r="43" spans="1:15" x14ac:dyDescent="0.25">
      <c r="A43" t="s">
        <v>28</v>
      </c>
      <c r="B43" s="21">
        <v>35.92720636232</v>
      </c>
      <c r="C43" s="21">
        <v>30.132495658719996</v>
      </c>
      <c r="D43" s="4"/>
      <c r="E43" s="4"/>
      <c r="F43" s="22">
        <f t="shared" si="0"/>
        <v>0</v>
      </c>
      <c r="G43" s="22">
        <f t="shared" si="1"/>
        <v>0</v>
      </c>
      <c r="N43" s="28"/>
      <c r="O43" s="28"/>
    </row>
    <row r="44" spans="1:15" x14ac:dyDescent="0.25">
      <c r="A44" t="s">
        <v>29</v>
      </c>
      <c r="B44" s="21">
        <v>42.880859206640004</v>
      </c>
      <c r="C44" s="21">
        <v>32.450379940159998</v>
      </c>
      <c r="D44" s="4"/>
      <c r="E44" s="4"/>
      <c r="F44" s="22">
        <f t="shared" si="0"/>
        <v>0</v>
      </c>
      <c r="G44" s="22">
        <f t="shared" si="1"/>
        <v>0</v>
      </c>
      <c r="J44" s="2"/>
      <c r="K44" s="2"/>
      <c r="L44" s="2"/>
      <c r="M44" s="2"/>
      <c r="N44" s="28"/>
      <c r="O44" s="28"/>
    </row>
    <row r="45" spans="1:15" x14ac:dyDescent="0.25">
      <c r="A45" t="s">
        <v>112</v>
      </c>
      <c r="B45" s="21">
        <v>45.198743488079998</v>
      </c>
      <c r="C45" s="21">
        <v>34.768264221599999</v>
      </c>
      <c r="D45" s="4"/>
      <c r="E45" s="4"/>
      <c r="F45" s="22">
        <f t="shared" si="0"/>
        <v>0</v>
      </c>
      <c r="G45" s="22">
        <f t="shared" si="1"/>
        <v>0</v>
      </c>
      <c r="J45" s="2"/>
      <c r="K45" s="2"/>
      <c r="L45" s="2"/>
      <c r="M45" s="2"/>
      <c r="N45" s="28"/>
      <c r="O45" s="28"/>
    </row>
    <row r="46" spans="1:15" s="2" customFormat="1" x14ac:dyDescent="0.25">
      <c r="A46" t="s">
        <v>113</v>
      </c>
      <c r="B46" s="21">
        <v>48.675569910240007</v>
      </c>
      <c r="C46" s="21">
        <v>35.92720636232</v>
      </c>
      <c r="D46" s="32"/>
      <c r="E46" s="4"/>
      <c r="F46" s="22">
        <f t="shared" si="0"/>
        <v>0</v>
      </c>
      <c r="G46" s="22">
        <f t="shared" si="1"/>
        <v>0</v>
      </c>
      <c r="H46" s="10"/>
      <c r="N46" s="28"/>
      <c r="O46" s="28"/>
    </row>
    <row r="47" spans="1:15" s="2" customFormat="1" x14ac:dyDescent="0.25">
      <c r="A47" t="s">
        <v>30</v>
      </c>
      <c r="B47" s="21">
        <v>0</v>
      </c>
      <c r="C47" s="21">
        <v>38.245090643760001</v>
      </c>
      <c r="D47" s="38"/>
      <c r="E47" s="30"/>
      <c r="F47" s="22">
        <f t="shared" si="0"/>
        <v>0</v>
      </c>
      <c r="G47" s="22">
        <f t="shared" si="1"/>
        <v>0</v>
      </c>
      <c r="H47" s="10"/>
      <c r="N47" s="28"/>
      <c r="O47" s="28"/>
    </row>
    <row r="48" spans="1:15" s="2" customFormat="1" x14ac:dyDescent="0.25">
      <c r="A48" t="s">
        <v>8</v>
      </c>
      <c r="B48" s="21">
        <v>0</v>
      </c>
      <c r="C48" s="159">
        <v>0</v>
      </c>
      <c r="D48" s="7" t="s">
        <v>352</v>
      </c>
      <c r="E48" s="8" t="s">
        <v>270</v>
      </c>
      <c r="F48" s="22"/>
      <c r="G48" s="22"/>
      <c r="H48" s="10"/>
      <c r="N48" s="28"/>
      <c r="O48" s="28"/>
    </row>
    <row r="49" spans="1:15" s="2" customFormat="1" x14ac:dyDescent="0.25">
      <c r="A49" t="s">
        <v>31</v>
      </c>
      <c r="B49" s="21">
        <v>26.655669236560001</v>
      </c>
      <c r="C49" s="21">
        <v>22.019900673680002</v>
      </c>
      <c r="D49" s="4"/>
      <c r="E49" s="4"/>
      <c r="F49" s="22">
        <f t="shared" si="0"/>
        <v>0</v>
      </c>
      <c r="G49" s="22">
        <f t="shared" si="1"/>
        <v>0</v>
      </c>
      <c r="H49" s="10"/>
      <c r="N49" s="28"/>
      <c r="O49" s="28"/>
    </row>
    <row r="50" spans="1:15" s="2" customFormat="1" x14ac:dyDescent="0.25">
      <c r="A50" t="s">
        <v>32</v>
      </c>
      <c r="B50" s="21">
        <v>27.814611377279995</v>
      </c>
      <c r="C50" s="21">
        <v>24.337784955120004</v>
      </c>
      <c r="D50" s="4"/>
      <c r="E50" s="4"/>
      <c r="F50" s="22">
        <f t="shared" si="0"/>
        <v>0</v>
      </c>
      <c r="G50" s="22">
        <f t="shared" si="1"/>
        <v>0</v>
      </c>
      <c r="H50" s="10"/>
      <c r="N50" s="28"/>
      <c r="O50" s="28"/>
    </row>
    <row r="51" spans="1:15" s="2" customFormat="1" x14ac:dyDescent="0.25">
      <c r="A51" t="s">
        <v>33</v>
      </c>
      <c r="B51" s="21">
        <v>31.291437799439997</v>
      </c>
      <c r="C51" s="21">
        <v>26.655669236560001</v>
      </c>
      <c r="D51" s="4"/>
      <c r="E51" s="4"/>
      <c r="F51" s="22">
        <f t="shared" si="0"/>
        <v>0</v>
      </c>
      <c r="G51" s="22">
        <f t="shared" si="1"/>
        <v>0</v>
      </c>
      <c r="H51" s="10"/>
      <c r="N51" s="28"/>
      <c r="O51" s="28"/>
    </row>
    <row r="52" spans="1:15" s="2" customFormat="1" x14ac:dyDescent="0.25">
      <c r="A52" t="s">
        <v>34</v>
      </c>
      <c r="B52" s="21">
        <v>33.609322080879998</v>
      </c>
      <c r="C52" s="21">
        <v>28.973553517999999</v>
      </c>
      <c r="D52" s="4"/>
      <c r="E52" s="4"/>
      <c r="F52" s="22">
        <f t="shared" si="0"/>
        <v>0</v>
      </c>
      <c r="G52" s="22">
        <f t="shared" si="1"/>
        <v>0</v>
      </c>
      <c r="H52" s="10"/>
      <c r="N52" s="28"/>
      <c r="O52" s="28"/>
    </row>
    <row r="53" spans="1:15" s="2" customFormat="1" x14ac:dyDescent="0.25">
      <c r="A53" t="s">
        <v>35</v>
      </c>
      <c r="B53" s="21">
        <v>35.92720636232</v>
      </c>
      <c r="C53" s="21">
        <v>31.291437799439997</v>
      </c>
      <c r="D53" s="4"/>
      <c r="E53" s="4"/>
      <c r="F53" s="22">
        <f t="shared" si="0"/>
        <v>0</v>
      </c>
      <c r="G53" s="22">
        <f t="shared" si="1"/>
        <v>0</v>
      </c>
      <c r="H53" s="10"/>
      <c r="N53" s="28"/>
      <c r="O53" s="28"/>
    </row>
    <row r="54" spans="1:15" s="2" customFormat="1" x14ac:dyDescent="0.25">
      <c r="A54" t="s">
        <v>36</v>
      </c>
      <c r="B54" s="21">
        <v>42.880859206640004</v>
      </c>
      <c r="C54" s="21">
        <v>34.768264221599999</v>
      </c>
      <c r="D54" s="4"/>
      <c r="E54" s="4"/>
      <c r="F54" s="22">
        <f t="shared" si="0"/>
        <v>0</v>
      </c>
      <c r="G54" s="22">
        <f t="shared" si="1"/>
        <v>0</v>
      </c>
      <c r="H54" s="10"/>
      <c r="N54" s="28"/>
      <c r="O54" s="28"/>
    </row>
    <row r="55" spans="1:15" s="2" customFormat="1" x14ac:dyDescent="0.25">
      <c r="A55" t="s">
        <v>116</v>
      </c>
      <c r="B55" s="21">
        <v>45.198743488079998</v>
      </c>
      <c r="C55" s="21">
        <v>37.086148503040008</v>
      </c>
      <c r="D55" s="4"/>
      <c r="E55" s="4"/>
      <c r="F55" s="22">
        <f t="shared" si="0"/>
        <v>0</v>
      </c>
      <c r="G55" s="22">
        <f t="shared" si="1"/>
        <v>0</v>
      </c>
      <c r="H55" s="10"/>
      <c r="N55" s="28"/>
      <c r="O55" s="28"/>
    </row>
    <row r="56" spans="1:15" s="2" customFormat="1" x14ac:dyDescent="0.25">
      <c r="A56" t="s">
        <v>117</v>
      </c>
      <c r="B56" s="21">
        <v>48.675569910240007</v>
      </c>
      <c r="C56" s="21">
        <v>39.404032784480002</v>
      </c>
      <c r="D56" s="32"/>
      <c r="E56" s="4"/>
      <c r="F56" s="22">
        <f t="shared" si="0"/>
        <v>0</v>
      </c>
      <c r="G56" s="22">
        <f t="shared" si="1"/>
        <v>0</v>
      </c>
      <c r="H56" s="10"/>
      <c r="N56" s="28"/>
      <c r="O56" s="28"/>
    </row>
    <row r="57" spans="1:15" s="2" customFormat="1" x14ac:dyDescent="0.25">
      <c r="A57" t="s">
        <v>37</v>
      </c>
      <c r="B57" s="21">
        <v>0</v>
      </c>
      <c r="C57" s="21">
        <v>41.72191706592001</v>
      </c>
      <c r="D57" s="38"/>
      <c r="E57" s="30"/>
      <c r="F57" s="22">
        <f t="shared" si="0"/>
        <v>0</v>
      </c>
      <c r="G57" s="22">
        <f t="shared" si="1"/>
        <v>0</v>
      </c>
      <c r="H57" s="10"/>
      <c r="N57" s="28"/>
      <c r="O57" s="28"/>
    </row>
    <row r="58" spans="1:15" s="2" customFormat="1" x14ac:dyDescent="0.25">
      <c r="A58"/>
      <c r="B58" s="21">
        <v>0</v>
      </c>
      <c r="C58" s="159">
        <v>0</v>
      </c>
      <c r="D58" s="7" t="s">
        <v>352</v>
      </c>
      <c r="E58" s="8" t="s">
        <v>270</v>
      </c>
      <c r="F58" s="22"/>
      <c r="G58" s="22"/>
      <c r="H58" s="10"/>
      <c r="N58" s="28"/>
      <c r="O58" s="28"/>
    </row>
    <row r="59" spans="1:15" s="2" customFormat="1" x14ac:dyDescent="0.25">
      <c r="A59" t="s">
        <v>38</v>
      </c>
      <c r="B59" s="21">
        <v>26.655669236560001</v>
      </c>
      <c r="C59" s="21">
        <v>24.337784955120004</v>
      </c>
      <c r="D59" s="4"/>
      <c r="E59" s="4"/>
      <c r="F59" s="22">
        <f t="shared" si="0"/>
        <v>0</v>
      </c>
      <c r="G59" s="22">
        <f t="shared" si="1"/>
        <v>0</v>
      </c>
      <c r="H59" s="10"/>
      <c r="N59" s="28"/>
      <c r="O59" s="28"/>
    </row>
    <row r="60" spans="1:15" s="2" customFormat="1" x14ac:dyDescent="0.25">
      <c r="A60" t="s">
        <v>39</v>
      </c>
      <c r="B60" s="21">
        <v>27.814611377279995</v>
      </c>
      <c r="C60" s="21">
        <v>26.655669236560001</v>
      </c>
      <c r="D60" s="4"/>
      <c r="E60" s="4"/>
      <c r="F60" s="22">
        <f t="shared" si="0"/>
        <v>0</v>
      </c>
      <c r="G60" s="22">
        <f t="shared" si="1"/>
        <v>0</v>
      </c>
      <c r="H60" s="10"/>
      <c r="N60" s="28"/>
      <c r="O60" s="28"/>
    </row>
    <row r="61" spans="1:15" s="2" customFormat="1" x14ac:dyDescent="0.25">
      <c r="A61" t="s">
        <v>40</v>
      </c>
      <c r="B61" s="21">
        <v>31.291437799439997</v>
      </c>
      <c r="C61" s="21">
        <v>28.973553517999999</v>
      </c>
      <c r="D61" s="4"/>
      <c r="E61" s="4"/>
      <c r="F61" s="22">
        <f t="shared" si="0"/>
        <v>0</v>
      </c>
      <c r="G61" s="22">
        <f t="shared" si="1"/>
        <v>0</v>
      </c>
      <c r="H61" s="10"/>
      <c r="N61" s="28"/>
      <c r="O61" s="28"/>
    </row>
    <row r="62" spans="1:15" s="2" customFormat="1" x14ac:dyDescent="0.25">
      <c r="A62" t="s">
        <v>41</v>
      </c>
      <c r="B62" s="21">
        <v>33.609322080879998</v>
      </c>
      <c r="C62" s="21">
        <v>31.291437799439997</v>
      </c>
      <c r="D62" s="4"/>
      <c r="E62" s="4"/>
      <c r="F62" s="22">
        <f t="shared" si="0"/>
        <v>0</v>
      </c>
      <c r="G62" s="22">
        <f t="shared" si="1"/>
        <v>0</v>
      </c>
      <c r="H62" s="10"/>
      <c r="N62" s="28"/>
      <c r="O62" s="28"/>
    </row>
    <row r="63" spans="1:15" s="2" customFormat="1" x14ac:dyDescent="0.25">
      <c r="A63" t="s">
        <v>42</v>
      </c>
      <c r="B63" s="21">
        <v>35.92720636232</v>
      </c>
      <c r="C63" s="21">
        <v>35.92720636232</v>
      </c>
      <c r="D63" s="4"/>
      <c r="E63" s="4"/>
      <c r="F63" s="22">
        <f t="shared" si="0"/>
        <v>0</v>
      </c>
      <c r="G63" s="22">
        <f t="shared" si="1"/>
        <v>0</v>
      </c>
      <c r="H63" s="10"/>
      <c r="N63" s="28"/>
      <c r="O63" s="28"/>
    </row>
    <row r="64" spans="1:15" s="2" customFormat="1" x14ac:dyDescent="0.25">
      <c r="A64" t="s">
        <v>43</v>
      </c>
      <c r="B64" s="21">
        <v>42.880859206640004</v>
      </c>
      <c r="C64" s="21">
        <v>38.245090643760001</v>
      </c>
      <c r="D64" s="4"/>
      <c r="E64" s="4"/>
      <c r="F64" s="22">
        <f t="shared" si="0"/>
        <v>0</v>
      </c>
      <c r="G64" s="22">
        <f t="shared" si="1"/>
        <v>0</v>
      </c>
      <c r="H64" s="10"/>
      <c r="N64" s="28"/>
      <c r="O64" s="28"/>
    </row>
    <row r="65" spans="1:15" s="2" customFormat="1" x14ac:dyDescent="0.25">
      <c r="A65" t="s">
        <v>120</v>
      </c>
      <c r="B65" s="21">
        <v>45.198743488079998</v>
      </c>
      <c r="C65" s="21">
        <v>40.562974925199995</v>
      </c>
      <c r="D65" s="4"/>
      <c r="E65" s="4"/>
      <c r="F65" s="22">
        <f t="shared" si="0"/>
        <v>0</v>
      </c>
      <c r="G65" s="22">
        <f t="shared" si="1"/>
        <v>0</v>
      </c>
      <c r="H65" s="10"/>
      <c r="N65" s="28"/>
      <c r="O65" s="28"/>
    </row>
    <row r="66" spans="1:15" s="2" customFormat="1" x14ac:dyDescent="0.25">
      <c r="A66" t="s">
        <v>121</v>
      </c>
      <c r="B66" s="21">
        <v>48.675569910240007</v>
      </c>
      <c r="C66" s="21">
        <v>44.039801347360005</v>
      </c>
      <c r="D66" s="32"/>
      <c r="E66" s="4"/>
      <c r="F66" s="22">
        <f t="shared" si="0"/>
        <v>0</v>
      </c>
      <c r="G66" s="22">
        <f t="shared" si="1"/>
        <v>0</v>
      </c>
      <c r="H66" s="10"/>
      <c r="N66" s="28"/>
      <c r="O66" s="28"/>
    </row>
    <row r="67" spans="1:15" s="2" customFormat="1" x14ac:dyDescent="0.25">
      <c r="A67" t="s">
        <v>44</v>
      </c>
      <c r="B67" s="21">
        <v>0</v>
      </c>
      <c r="C67" s="21">
        <v>46.357685628800006</v>
      </c>
      <c r="D67" s="38"/>
      <c r="E67" s="30"/>
      <c r="F67" s="22">
        <f t="shared" si="0"/>
        <v>0</v>
      </c>
      <c r="G67" s="22">
        <f t="shared" si="1"/>
        <v>0</v>
      </c>
      <c r="H67" s="10"/>
      <c r="N67" s="28"/>
      <c r="O67" s="28"/>
    </row>
    <row r="68" spans="1:15" s="2" customFormat="1" x14ac:dyDescent="0.25">
      <c r="A68"/>
      <c r="B68" s="21">
        <v>0</v>
      </c>
      <c r="C68" s="159">
        <v>0</v>
      </c>
      <c r="D68" s="7" t="s">
        <v>352</v>
      </c>
      <c r="E68" s="8" t="s">
        <v>270</v>
      </c>
      <c r="F68" s="22"/>
      <c r="G68" s="22"/>
      <c r="H68" s="10"/>
      <c r="N68" s="28"/>
      <c r="O68" s="28"/>
    </row>
    <row r="69" spans="1:15" s="2" customFormat="1" x14ac:dyDescent="0.25">
      <c r="A69" t="s">
        <v>45</v>
      </c>
      <c r="B69" s="21">
        <v>26.655669236560001</v>
      </c>
      <c r="C69" s="21">
        <v>26.655669236560001</v>
      </c>
      <c r="D69" s="4"/>
      <c r="E69" s="4"/>
      <c r="F69" s="22">
        <f t="shared" ref="F69:F132" si="2">IFERROR(((B69*D69)),"REVISAR")</f>
        <v>0</v>
      </c>
      <c r="G69" s="22">
        <f t="shared" ref="G69:G132" si="3">IFERROR((C69*E69),"REVISAR")</f>
        <v>0</v>
      </c>
      <c r="H69" s="10"/>
      <c r="N69" s="28"/>
      <c r="O69" s="28"/>
    </row>
    <row r="70" spans="1:15" s="2" customFormat="1" x14ac:dyDescent="0.25">
      <c r="A70" t="s">
        <v>46</v>
      </c>
      <c r="B70" s="21">
        <v>27.814611377279995</v>
      </c>
      <c r="C70" s="21">
        <v>27.814611377279995</v>
      </c>
      <c r="D70" s="4"/>
      <c r="E70" s="4"/>
      <c r="F70" s="22">
        <f t="shared" si="2"/>
        <v>0</v>
      </c>
      <c r="G70" s="22">
        <f t="shared" si="3"/>
        <v>0</v>
      </c>
      <c r="H70" s="10"/>
      <c r="N70" s="28"/>
      <c r="O70" s="28"/>
    </row>
    <row r="71" spans="1:15" s="2" customFormat="1" x14ac:dyDescent="0.25">
      <c r="A71" t="s">
        <v>47</v>
      </c>
      <c r="B71" s="21">
        <v>31.291437799439997</v>
      </c>
      <c r="C71" s="21">
        <v>31.291437799439997</v>
      </c>
      <c r="D71" s="4"/>
      <c r="E71" s="4"/>
      <c r="F71" s="22">
        <f t="shared" si="2"/>
        <v>0</v>
      </c>
      <c r="G71" s="22">
        <f t="shared" si="3"/>
        <v>0</v>
      </c>
      <c r="H71" s="10"/>
      <c r="N71" s="28"/>
      <c r="O71" s="28"/>
    </row>
    <row r="72" spans="1:15" s="2" customFormat="1" x14ac:dyDescent="0.25">
      <c r="A72" t="s">
        <v>48</v>
      </c>
      <c r="B72" s="21">
        <v>33.609322080879998</v>
      </c>
      <c r="C72" s="21">
        <v>33.609322080879998</v>
      </c>
      <c r="D72" s="4"/>
      <c r="E72" s="4"/>
      <c r="F72" s="22">
        <f t="shared" si="2"/>
        <v>0</v>
      </c>
      <c r="G72" s="22">
        <f t="shared" si="3"/>
        <v>0</v>
      </c>
      <c r="H72" s="10"/>
      <c r="N72" s="28"/>
      <c r="O72" s="28"/>
    </row>
    <row r="73" spans="1:15" s="2" customFormat="1" x14ac:dyDescent="0.25">
      <c r="A73" t="s">
        <v>49</v>
      </c>
      <c r="B73" s="21">
        <v>35.92720636232</v>
      </c>
      <c r="C73" s="21">
        <v>35.92720636232</v>
      </c>
      <c r="D73" s="4"/>
      <c r="E73" s="4"/>
      <c r="F73" s="22">
        <f t="shared" si="2"/>
        <v>0</v>
      </c>
      <c r="G73" s="22">
        <f t="shared" si="3"/>
        <v>0</v>
      </c>
      <c r="H73" s="10"/>
      <c r="N73" s="28"/>
      <c r="O73" s="28"/>
    </row>
    <row r="74" spans="1:15" s="2" customFormat="1" x14ac:dyDescent="0.25">
      <c r="A74" t="s">
        <v>50</v>
      </c>
      <c r="B74" s="21">
        <v>42.880859206640004</v>
      </c>
      <c r="C74" s="21">
        <v>42.880859206640004</v>
      </c>
      <c r="D74" s="4"/>
      <c r="E74" s="4"/>
      <c r="F74" s="22">
        <f t="shared" si="2"/>
        <v>0</v>
      </c>
      <c r="G74" s="22">
        <f t="shared" si="3"/>
        <v>0</v>
      </c>
      <c r="H74" s="10"/>
      <c r="N74" s="28"/>
      <c r="O74" s="28"/>
    </row>
    <row r="75" spans="1:15" s="2" customFormat="1" x14ac:dyDescent="0.25">
      <c r="A75" t="s">
        <v>124</v>
      </c>
      <c r="B75" s="21">
        <v>45.198743488079998</v>
      </c>
      <c r="C75" s="21">
        <v>45.198743488079998</v>
      </c>
      <c r="D75" s="4"/>
      <c r="E75" s="4"/>
      <c r="F75" s="22">
        <f t="shared" si="2"/>
        <v>0</v>
      </c>
      <c r="G75" s="22">
        <f t="shared" si="3"/>
        <v>0</v>
      </c>
      <c r="H75" s="10"/>
      <c r="N75" s="28"/>
      <c r="O75" s="28"/>
    </row>
    <row r="76" spans="1:15" s="2" customFormat="1" x14ac:dyDescent="0.25">
      <c r="A76" t="s">
        <v>125</v>
      </c>
      <c r="B76" s="21">
        <v>48.675569910240007</v>
      </c>
      <c r="C76" s="21">
        <v>48.675569910240007</v>
      </c>
      <c r="D76" s="32"/>
      <c r="E76" s="4"/>
      <c r="F76" s="22">
        <f t="shared" si="2"/>
        <v>0</v>
      </c>
      <c r="G76" s="22">
        <f t="shared" si="3"/>
        <v>0</v>
      </c>
      <c r="H76" s="10"/>
      <c r="N76" s="28"/>
      <c r="O76" s="28"/>
    </row>
    <row r="77" spans="1:15" s="2" customFormat="1" x14ac:dyDescent="0.25">
      <c r="A77" t="s">
        <v>126</v>
      </c>
      <c r="B77" s="21">
        <v>0</v>
      </c>
      <c r="C77" s="21">
        <v>49.834512050960001</v>
      </c>
      <c r="D77" s="38"/>
      <c r="E77" s="30"/>
      <c r="F77" s="22">
        <f t="shared" si="2"/>
        <v>0</v>
      </c>
      <c r="G77" s="22">
        <f t="shared" si="3"/>
        <v>0</v>
      </c>
      <c r="H77" s="10"/>
      <c r="N77" s="28"/>
      <c r="O77" s="28"/>
    </row>
    <row r="78" spans="1:15" s="2" customFormat="1" x14ac:dyDescent="0.25">
      <c r="A78"/>
      <c r="B78" s="21">
        <v>0</v>
      </c>
      <c r="C78" s="159">
        <v>0</v>
      </c>
      <c r="D78" s="7" t="s">
        <v>352</v>
      </c>
      <c r="E78" s="8" t="s">
        <v>270</v>
      </c>
      <c r="F78" s="22"/>
      <c r="G78" s="22"/>
      <c r="H78" s="10"/>
      <c r="N78" s="28"/>
      <c r="O78" s="28"/>
    </row>
    <row r="79" spans="1:15" s="2" customFormat="1" x14ac:dyDescent="0.25">
      <c r="A79" t="s">
        <v>51</v>
      </c>
      <c r="B79" s="21">
        <v>31.291437799439997</v>
      </c>
      <c r="C79" s="21">
        <v>28.973553517999999</v>
      </c>
      <c r="D79" s="4"/>
      <c r="E79" s="4"/>
      <c r="F79" s="22">
        <f t="shared" si="2"/>
        <v>0</v>
      </c>
      <c r="G79" s="22">
        <f t="shared" si="3"/>
        <v>0</v>
      </c>
      <c r="H79" s="10"/>
      <c r="N79" s="28"/>
      <c r="O79" s="28"/>
    </row>
    <row r="80" spans="1:15" s="2" customFormat="1" x14ac:dyDescent="0.25">
      <c r="A80" t="s">
        <v>52</v>
      </c>
      <c r="B80" s="21">
        <v>34.768264221599999</v>
      </c>
      <c r="C80" s="21">
        <v>30.132495658719996</v>
      </c>
      <c r="D80" s="4"/>
      <c r="E80" s="4"/>
      <c r="F80" s="22">
        <f t="shared" si="2"/>
        <v>0</v>
      </c>
      <c r="G80" s="22">
        <f t="shared" si="3"/>
        <v>0</v>
      </c>
      <c r="H80" s="10"/>
      <c r="N80" s="28"/>
      <c r="O80" s="28"/>
    </row>
    <row r="81" spans="1:15" s="2" customFormat="1" x14ac:dyDescent="0.25">
      <c r="A81" t="s">
        <v>53</v>
      </c>
      <c r="B81" s="21">
        <v>38.245090643760001</v>
      </c>
      <c r="C81" s="21">
        <v>32.450379940159998</v>
      </c>
      <c r="D81" s="4"/>
      <c r="E81" s="4"/>
      <c r="F81" s="22">
        <f t="shared" si="2"/>
        <v>0</v>
      </c>
      <c r="G81" s="22">
        <f t="shared" si="3"/>
        <v>0</v>
      </c>
      <c r="H81" s="10"/>
      <c r="N81" s="28"/>
      <c r="O81" s="28"/>
    </row>
    <row r="82" spans="1:15" s="2" customFormat="1" x14ac:dyDescent="0.25">
      <c r="A82" t="s">
        <v>54</v>
      </c>
      <c r="B82" s="21">
        <v>41.72191706592001</v>
      </c>
      <c r="C82" s="21">
        <v>37.086148503040008</v>
      </c>
      <c r="D82" s="4"/>
      <c r="E82" s="4"/>
      <c r="F82" s="22">
        <f t="shared" si="2"/>
        <v>0</v>
      </c>
      <c r="G82" s="22">
        <f t="shared" si="3"/>
        <v>0</v>
      </c>
      <c r="H82" s="10"/>
      <c r="N82" s="28"/>
      <c r="O82" s="28"/>
    </row>
    <row r="83" spans="1:15" s="2" customFormat="1" x14ac:dyDescent="0.25">
      <c r="A83" t="s">
        <v>55</v>
      </c>
      <c r="B83" s="21">
        <v>45.198743488079998</v>
      </c>
      <c r="C83" s="21">
        <v>39.404032784480002</v>
      </c>
      <c r="D83" s="4"/>
      <c r="E83" s="4"/>
      <c r="F83" s="22">
        <f t="shared" si="2"/>
        <v>0</v>
      </c>
      <c r="G83" s="22">
        <f t="shared" si="3"/>
        <v>0</v>
      </c>
      <c r="H83" s="10"/>
      <c r="N83" s="28"/>
      <c r="O83" s="28"/>
    </row>
    <row r="84" spans="1:15" s="2" customFormat="1" x14ac:dyDescent="0.25">
      <c r="A84" t="s">
        <v>56</v>
      </c>
      <c r="B84" s="21">
        <v>52.152396332400009</v>
      </c>
      <c r="C84" s="21">
        <v>45.198743488079998</v>
      </c>
      <c r="D84" s="4"/>
      <c r="E84" s="4"/>
      <c r="F84" s="22">
        <f t="shared" si="2"/>
        <v>0</v>
      </c>
      <c r="G84" s="22">
        <f t="shared" si="3"/>
        <v>0</v>
      </c>
      <c r="H84" s="10"/>
      <c r="N84" s="28"/>
      <c r="O84" s="28"/>
    </row>
    <row r="85" spans="1:15" s="2" customFormat="1" x14ac:dyDescent="0.25">
      <c r="A85" t="s">
        <v>8</v>
      </c>
      <c r="B85" s="21">
        <v>0</v>
      </c>
      <c r="C85" s="159">
        <v>0</v>
      </c>
      <c r="D85" s="7" t="s">
        <v>352</v>
      </c>
      <c r="E85" s="8" t="s">
        <v>270</v>
      </c>
      <c r="F85" s="22"/>
      <c r="G85" s="22"/>
      <c r="H85" s="10"/>
      <c r="N85" s="28"/>
      <c r="O85" s="28"/>
    </row>
    <row r="86" spans="1:15" s="2" customFormat="1" x14ac:dyDescent="0.25">
      <c r="A86" t="s">
        <v>57</v>
      </c>
      <c r="B86" s="21">
        <v>31.291437799439997</v>
      </c>
      <c r="C86" s="21">
        <v>28.973553517999999</v>
      </c>
      <c r="D86" s="4"/>
      <c r="E86" s="4"/>
      <c r="F86" s="22">
        <f t="shared" si="2"/>
        <v>0</v>
      </c>
      <c r="G86" s="22">
        <f t="shared" si="3"/>
        <v>0</v>
      </c>
      <c r="H86" s="10"/>
      <c r="N86" s="28"/>
      <c r="O86" s="28"/>
    </row>
    <row r="87" spans="1:15" s="2" customFormat="1" x14ac:dyDescent="0.25">
      <c r="A87" t="s">
        <v>58</v>
      </c>
      <c r="B87" s="21">
        <v>34.768264221599999</v>
      </c>
      <c r="C87" s="21">
        <v>32.450379940159998</v>
      </c>
      <c r="D87" s="4"/>
      <c r="E87" s="4"/>
      <c r="F87" s="22">
        <f t="shared" si="2"/>
        <v>0</v>
      </c>
      <c r="G87" s="22">
        <f t="shared" si="3"/>
        <v>0</v>
      </c>
      <c r="H87" s="10"/>
      <c r="N87" s="28"/>
      <c r="O87" s="28"/>
    </row>
    <row r="88" spans="1:15" s="2" customFormat="1" x14ac:dyDescent="0.25">
      <c r="A88" t="s">
        <v>59</v>
      </c>
      <c r="B88" s="21">
        <v>38.245090643760001</v>
      </c>
      <c r="C88" s="21">
        <v>35.92720636232</v>
      </c>
      <c r="D88" s="4"/>
      <c r="E88" s="4"/>
      <c r="F88" s="22">
        <f t="shared" si="2"/>
        <v>0</v>
      </c>
      <c r="G88" s="22">
        <f t="shared" si="3"/>
        <v>0</v>
      </c>
      <c r="H88" s="10"/>
      <c r="N88" s="28"/>
      <c r="O88" s="28"/>
    </row>
    <row r="89" spans="1:15" s="2" customFormat="1" x14ac:dyDescent="0.25">
      <c r="A89" t="s">
        <v>60</v>
      </c>
      <c r="B89" s="21">
        <v>41.72191706592001</v>
      </c>
      <c r="C89" s="21">
        <v>39.404032784480002</v>
      </c>
      <c r="D89" s="4"/>
      <c r="E89" s="4"/>
      <c r="F89" s="22">
        <f t="shared" si="2"/>
        <v>0</v>
      </c>
      <c r="G89" s="22">
        <f t="shared" si="3"/>
        <v>0</v>
      </c>
      <c r="H89" s="10"/>
      <c r="N89" s="28"/>
      <c r="O89" s="28"/>
    </row>
    <row r="90" spans="1:15" s="2" customFormat="1" x14ac:dyDescent="0.25">
      <c r="A90" t="s">
        <v>61</v>
      </c>
      <c r="B90" s="21">
        <v>45.198743488079998</v>
      </c>
      <c r="C90" s="21">
        <v>42.880859206640004</v>
      </c>
      <c r="D90" s="4"/>
      <c r="E90" s="4"/>
      <c r="F90" s="22">
        <f t="shared" si="2"/>
        <v>0</v>
      </c>
      <c r="G90" s="22">
        <f t="shared" si="3"/>
        <v>0</v>
      </c>
      <c r="H90" s="10"/>
      <c r="N90" s="28"/>
      <c r="O90" s="28"/>
    </row>
    <row r="91" spans="1:15" s="2" customFormat="1" x14ac:dyDescent="0.25">
      <c r="A91" t="s">
        <v>62</v>
      </c>
      <c r="B91" s="21">
        <v>52.152396332400009</v>
      </c>
      <c r="C91" s="21">
        <v>48.675569910240007</v>
      </c>
      <c r="D91" s="4"/>
      <c r="E91" s="4"/>
      <c r="F91" s="22">
        <f t="shared" si="2"/>
        <v>0</v>
      </c>
      <c r="G91" s="22">
        <f t="shared" si="3"/>
        <v>0</v>
      </c>
      <c r="H91" s="10"/>
      <c r="N91" s="28"/>
      <c r="O91" s="28"/>
    </row>
    <row r="92" spans="1:15" s="2" customFormat="1" x14ac:dyDescent="0.25">
      <c r="A92"/>
      <c r="B92" s="21">
        <v>0</v>
      </c>
      <c r="C92" s="159">
        <v>0</v>
      </c>
      <c r="D92" s="7" t="s">
        <v>352</v>
      </c>
      <c r="E92" s="8" t="s">
        <v>270</v>
      </c>
      <c r="F92" s="22"/>
      <c r="G92" s="22"/>
      <c r="H92" s="10"/>
      <c r="N92" s="28"/>
      <c r="O92" s="28"/>
    </row>
    <row r="93" spans="1:15" s="2" customFormat="1" x14ac:dyDescent="0.25">
      <c r="A93" t="s">
        <v>63</v>
      </c>
      <c r="B93" s="21">
        <v>31.291437799439997</v>
      </c>
      <c r="C93" s="21">
        <v>31.291437799439997</v>
      </c>
      <c r="D93" s="4"/>
      <c r="E93" s="4"/>
      <c r="F93" s="22">
        <f t="shared" si="2"/>
        <v>0</v>
      </c>
      <c r="G93" s="22">
        <f t="shared" si="3"/>
        <v>0</v>
      </c>
      <c r="H93" s="10"/>
      <c r="N93" s="28"/>
      <c r="O93" s="28"/>
    </row>
    <row r="94" spans="1:15" s="2" customFormat="1" x14ac:dyDescent="0.25">
      <c r="A94" t="s">
        <v>64</v>
      </c>
      <c r="B94" s="21">
        <v>34.768264221599999</v>
      </c>
      <c r="C94" s="21">
        <v>33.609322080879998</v>
      </c>
      <c r="D94" s="4"/>
      <c r="E94" s="4"/>
      <c r="F94" s="22">
        <f t="shared" si="2"/>
        <v>0</v>
      </c>
      <c r="G94" s="22">
        <f t="shared" si="3"/>
        <v>0</v>
      </c>
      <c r="H94" s="10"/>
      <c r="N94" s="28"/>
      <c r="O94" s="28"/>
    </row>
    <row r="95" spans="1:15" s="2" customFormat="1" x14ac:dyDescent="0.25">
      <c r="A95" t="s">
        <v>65</v>
      </c>
      <c r="B95" s="21">
        <v>38.245090643760001</v>
      </c>
      <c r="C95" s="21">
        <v>35.92720636232</v>
      </c>
      <c r="D95" s="4"/>
      <c r="E95" s="4"/>
      <c r="F95" s="22">
        <f t="shared" si="2"/>
        <v>0</v>
      </c>
      <c r="G95" s="22">
        <f t="shared" si="3"/>
        <v>0</v>
      </c>
      <c r="H95" s="10"/>
      <c r="N95" s="28"/>
      <c r="O95" s="28"/>
    </row>
    <row r="96" spans="1:15" s="2" customFormat="1" x14ac:dyDescent="0.25">
      <c r="A96" t="s">
        <v>66</v>
      </c>
      <c r="B96" s="21">
        <v>41.72191706592001</v>
      </c>
      <c r="C96" s="21">
        <v>40.562974925199995</v>
      </c>
      <c r="D96" s="4"/>
      <c r="E96" s="4"/>
      <c r="F96" s="22">
        <f t="shared" si="2"/>
        <v>0</v>
      </c>
      <c r="G96" s="22">
        <f t="shared" si="3"/>
        <v>0</v>
      </c>
      <c r="H96" s="10"/>
      <c r="N96" s="28"/>
      <c r="O96" s="28"/>
    </row>
    <row r="97" spans="1:15" s="2" customFormat="1" x14ac:dyDescent="0.25">
      <c r="A97" t="s">
        <v>67</v>
      </c>
      <c r="B97" s="21">
        <v>45.198743488079998</v>
      </c>
      <c r="C97" s="21">
        <v>44.039801347360005</v>
      </c>
      <c r="D97" s="4"/>
      <c r="E97" s="4"/>
      <c r="F97" s="22">
        <f t="shared" si="2"/>
        <v>0</v>
      </c>
      <c r="G97" s="22">
        <f t="shared" si="3"/>
        <v>0</v>
      </c>
      <c r="H97" s="10"/>
      <c r="N97" s="28"/>
      <c r="O97" s="28"/>
    </row>
    <row r="98" spans="1:15" s="2" customFormat="1" x14ac:dyDescent="0.25">
      <c r="A98" t="s">
        <v>68</v>
      </c>
      <c r="B98" s="21">
        <v>52.152396332400009</v>
      </c>
      <c r="C98" s="21">
        <v>49.834512050960001</v>
      </c>
      <c r="D98" s="4"/>
      <c r="E98" s="4"/>
      <c r="F98" s="22">
        <f t="shared" si="2"/>
        <v>0</v>
      </c>
      <c r="G98" s="22">
        <f t="shared" si="3"/>
        <v>0</v>
      </c>
      <c r="H98" s="10"/>
      <c r="N98" s="28"/>
      <c r="O98" s="28"/>
    </row>
    <row r="99" spans="1:15" s="2" customFormat="1" x14ac:dyDescent="0.25">
      <c r="A99" t="s">
        <v>8</v>
      </c>
      <c r="B99" s="21">
        <v>0</v>
      </c>
      <c r="C99" s="159">
        <v>0</v>
      </c>
      <c r="D99" s="7" t="s">
        <v>352</v>
      </c>
      <c r="E99" s="8" t="s">
        <v>270</v>
      </c>
      <c r="F99" s="22"/>
      <c r="G99" s="22"/>
      <c r="H99" s="10"/>
      <c r="N99" s="28"/>
      <c r="O99" s="28"/>
    </row>
    <row r="100" spans="1:15" s="2" customFormat="1" x14ac:dyDescent="0.25">
      <c r="A100" t="s">
        <v>69</v>
      </c>
      <c r="B100" s="21">
        <v>31.291437799439997</v>
      </c>
      <c r="C100" s="21">
        <v>31.291437799439997</v>
      </c>
      <c r="D100" s="4"/>
      <c r="E100" s="4"/>
      <c r="F100" s="22">
        <f t="shared" si="2"/>
        <v>0</v>
      </c>
      <c r="G100" s="22">
        <f t="shared" si="3"/>
        <v>0</v>
      </c>
      <c r="H100" s="10"/>
      <c r="N100" s="28"/>
      <c r="O100" s="28"/>
    </row>
    <row r="101" spans="1:15" s="2" customFormat="1" x14ac:dyDescent="0.25">
      <c r="A101" t="s">
        <v>70</v>
      </c>
      <c r="B101" s="21">
        <v>34.768264221599999</v>
      </c>
      <c r="C101" s="21">
        <v>34.768264221599999</v>
      </c>
      <c r="D101" s="4"/>
      <c r="E101" s="4"/>
      <c r="F101" s="22">
        <f t="shared" si="2"/>
        <v>0</v>
      </c>
      <c r="G101" s="22">
        <f t="shared" si="3"/>
        <v>0</v>
      </c>
      <c r="H101" s="10"/>
      <c r="N101" s="28"/>
      <c r="O101" s="28"/>
    </row>
    <row r="102" spans="1:15" s="2" customFormat="1" x14ac:dyDescent="0.25">
      <c r="A102" t="s">
        <v>71</v>
      </c>
      <c r="B102" s="21">
        <v>38.245090643760001</v>
      </c>
      <c r="C102" s="21">
        <v>38.245090643760001</v>
      </c>
      <c r="D102" s="4"/>
      <c r="E102" s="4"/>
      <c r="F102" s="22">
        <f t="shared" si="2"/>
        <v>0</v>
      </c>
      <c r="G102" s="22">
        <f t="shared" si="3"/>
        <v>0</v>
      </c>
      <c r="H102" s="10"/>
      <c r="N102" s="28"/>
      <c r="O102" s="28"/>
    </row>
    <row r="103" spans="1:15" s="2" customFormat="1" x14ac:dyDescent="0.25">
      <c r="A103" t="s">
        <v>72</v>
      </c>
      <c r="B103" s="21">
        <v>41.72191706592001</v>
      </c>
      <c r="C103" s="21">
        <v>41.72191706592001</v>
      </c>
      <c r="D103" s="4"/>
      <c r="E103" s="4"/>
      <c r="F103" s="22">
        <f t="shared" si="2"/>
        <v>0</v>
      </c>
      <c r="G103" s="22">
        <f t="shared" si="3"/>
        <v>0</v>
      </c>
      <c r="H103" s="10"/>
      <c r="N103" s="28"/>
      <c r="O103" s="28"/>
    </row>
    <row r="104" spans="1:15" s="2" customFormat="1" x14ac:dyDescent="0.25">
      <c r="A104" t="s">
        <v>73</v>
      </c>
      <c r="B104" s="21">
        <v>45.198743488079998</v>
      </c>
      <c r="C104" s="21">
        <v>45.198743488079998</v>
      </c>
      <c r="D104" s="4"/>
      <c r="E104" s="4"/>
      <c r="F104" s="22">
        <f t="shared" si="2"/>
        <v>0</v>
      </c>
      <c r="G104" s="22">
        <f t="shared" si="3"/>
        <v>0</v>
      </c>
      <c r="H104" s="10"/>
      <c r="N104" s="28"/>
      <c r="O104" s="28"/>
    </row>
    <row r="105" spans="1:15" s="2" customFormat="1" x14ac:dyDescent="0.25">
      <c r="A105" t="s">
        <v>74</v>
      </c>
      <c r="B105" s="21">
        <v>52.152396332400009</v>
      </c>
      <c r="C105" s="21">
        <v>52.152396332400009</v>
      </c>
      <c r="D105" s="4"/>
      <c r="E105" s="4"/>
      <c r="F105" s="22">
        <f t="shared" si="2"/>
        <v>0</v>
      </c>
      <c r="G105" s="22">
        <f t="shared" si="3"/>
        <v>0</v>
      </c>
      <c r="H105" s="10"/>
      <c r="N105" s="28"/>
      <c r="O105" s="28"/>
    </row>
    <row r="106" spans="1:15" s="2" customFormat="1" x14ac:dyDescent="0.25">
      <c r="A106" t="s">
        <v>8</v>
      </c>
      <c r="B106" s="21">
        <v>0</v>
      </c>
      <c r="C106" s="159">
        <v>0</v>
      </c>
      <c r="D106" s="7" t="s">
        <v>352</v>
      </c>
      <c r="E106" s="8" t="s">
        <v>270</v>
      </c>
      <c r="F106" s="22"/>
      <c r="G106" s="22"/>
      <c r="H106" s="10"/>
      <c r="N106" s="28"/>
      <c r="O106" s="28"/>
    </row>
    <row r="107" spans="1:15" s="2" customFormat="1" x14ac:dyDescent="0.25">
      <c r="A107" t="s">
        <v>75</v>
      </c>
      <c r="B107" s="21">
        <v>33.609322080879998</v>
      </c>
      <c r="C107" s="21">
        <v>33.609322080879998</v>
      </c>
      <c r="D107" s="4"/>
      <c r="E107" s="4"/>
      <c r="F107" s="22">
        <f t="shared" si="2"/>
        <v>0</v>
      </c>
      <c r="G107" s="22">
        <f t="shared" si="3"/>
        <v>0</v>
      </c>
      <c r="H107" s="10"/>
      <c r="N107" s="28"/>
      <c r="O107" s="28"/>
    </row>
    <row r="108" spans="1:15" s="2" customFormat="1" x14ac:dyDescent="0.25">
      <c r="A108" t="s">
        <v>76</v>
      </c>
      <c r="B108" s="21">
        <v>37.086148503040008</v>
      </c>
      <c r="C108" s="21">
        <v>37.086148503040008</v>
      </c>
      <c r="D108" s="4"/>
      <c r="E108" s="4"/>
      <c r="F108" s="22">
        <f t="shared" si="2"/>
        <v>0</v>
      </c>
      <c r="G108" s="22">
        <f t="shared" si="3"/>
        <v>0</v>
      </c>
      <c r="H108" s="10"/>
      <c r="N108" s="28"/>
      <c r="O108" s="28"/>
    </row>
    <row r="109" spans="1:15" s="2" customFormat="1" x14ac:dyDescent="0.25">
      <c r="A109" t="s">
        <v>77</v>
      </c>
      <c r="B109" s="21">
        <v>40.562974925199995</v>
      </c>
      <c r="C109" s="21">
        <v>41.72191706592001</v>
      </c>
      <c r="D109" s="4"/>
      <c r="E109" s="4"/>
      <c r="F109" s="22">
        <f t="shared" si="2"/>
        <v>0</v>
      </c>
      <c r="G109" s="22">
        <f t="shared" si="3"/>
        <v>0</v>
      </c>
      <c r="H109" s="10"/>
      <c r="N109" s="28"/>
      <c r="O109" s="28"/>
    </row>
    <row r="110" spans="1:15" s="2" customFormat="1" x14ac:dyDescent="0.25">
      <c r="A110" t="s">
        <v>78</v>
      </c>
      <c r="B110" s="21">
        <v>44.039801347360005</v>
      </c>
      <c r="C110" s="21">
        <v>44.039801347360005</v>
      </c>
      <c r="D110" s="4"/>
      <c r="E110" s="4"/>
      <c r="F110" s="22">
        <f t="shared" si="2"/>
        <v>0</v>
      </c>
      <c r="G110" s="22">
        <f t="shared" si="3"/>
        <v>0</v>
      </c>
      <c r="H110" s="10"/>
      <c r="N110" s="28"/>
      <c r="O110" s="28"/>
    </row>
    <row r="111" spans="1:15" s="2" customFormat="1" x14ac:dyDescent="0.25">
      <c r="A111" t="s">
        <v>79</v>
      </c>
      <c r="B111" s="21">
        <v>47.516627769520007</v>
      </c>
      <c r="C111" s="21">
        <v>47.516627769520007</v>
      </c>
      <c r="D111" s="4"/>
      <c r="E111" s="4"/>
      <c r="F111" s="22">
        <f t="shared" si="2"/>
        <v>0</v>
      </c>
      <c r="G111" s="22">
        <f t="shared" si="3"/>
        <v>0</v>
      </c>
      <c r="H111" s="10"/>
      <c r="N111" s="28"/>
      <c r="O111" s="28"/>
    </row>
    <row r="112" spans="1:15" s="2" customFormat="1" x14ac:dyDescent="0.25">
      <c r="A112" t="s">
        <v>80</v>
      </c>
      <c r="B112" s="21">
        <v>55.62922275455999</v>
      </c>
      <c r="C112" s="21">
        <v>55.62922275455999</v>
      </c>
      <c r="D112" s="4"/>
      <c r="E112" s="4"/>
      <c r="F112" s="22">
        <f t="shared" si="2"/>
        <v>0</v>
      </c>
      <c r="G112" s="22">
        <f t="shared" si="3"/>
        <v>0</v>
      </c>
      <c r="H112" s="10"/>
      <c r="N112" s="28"/>
      <c r="O112" s="28"/>
    </row>
    <row r="113" spans="1:15" s="2" customFormat="1" x14ac:dyDescent="0.25">
      <c r="A113"/>
      <c r="B113" s="21">
        <v>0</v>
      </c>
      <c r="C113" s="159">
        <v>0</v>
      </c>
      <c r="D113" s="7" t="s">
        <v>352</v>
      </c>
      <c r="E113" s="8" t="s">
        <v>270</v>
      </c>
      <c r="F113" s="22"/>
      <c r="G113" s="22"/>
      <c r="H113" s="10"/>
      <c r="N113" s="28"/>
      <c r="O113" s="28"/>
    </row>
    <row r="114" spans="1:15" s="2" customFormat="1" x14ac:dyDescent="0.25">
      <c r="A114" t="s">
        <v>81</v>
      </c>
      <c r="B114" s="21">
        <v>35.92720636232</v>
      </c>
      <c r="C114" s="21">
        <v>35.92720636232</v>
      </c>
      <c r="D114" s="4"/>
      <c r="E114" s="4"/>
      <c r="F114" s="22">
        <f t="shared" si="2"/>
        <v>0</v>
      </c>
      <c r="G114" s="22">
        <f t="shared" si="3"/>
        <v>0</v>
      </c>
      <c r="H114" s="10"/>
      <c r="N114" s="28"/>
      <c r="O114" s="28"/>
    </row>
    <row r="115" spans="1:15" s="2" customFormat="1" x14ac:dyDescent="0.25">
      <c r="A115" t="s">
        <v>82</v>
      </c>
      <c r="B115" s="21">
        <v>39.404032784480002</v>
      </c>
      <c r="C115" s="21">
        <v>39.404032784480002</v>
      </c>
      <c r="D115" s="4"/>
      <c r="E115" s="4"/>
      <c r="F115" s="22">
        <f t="shared" si="2"/>
        <v>0</v>
      </c>
      <c r="G115" s="22">
        <f t="shared" si="3"/>
        <v>0</v>
      </c>
      <c r="H115" s="10"/>
      <c r="N115" s="28"/>
      <c r="O115" s="28"/>
    </row>
    <row r="116" spans="1:15" s="2" customFormat="1" x14ac:dyDescent="0.25">
      <c r="A116" t="s">
        <v>83</v>
      </c>
      <c r="B116" s="21">
        <v>45.198743488079998</v>
      </c>
      <c r="C116" s="21">
        <v>45.198743488079998</v>
      </c>
      <c r="D116" s="4"/>
      <c r="E116" s="4"/>
      <c r="F116" s="22">
        <f t="shared" si="2"/>
        <v>0</v>
      </c>
      <c r="G116" s="22">
        <f t="shared" si="3"/>
        <v>0</v>
      </c>
      <c r="H116" s="10"/>
      <c r="N116" s="28"/>
      <c r="O116" s="28"/>
    </row>
    <row r="117" spans="1:15" s="2" customFormat="1" x14ac:dyDescent="0.25">
      <c r="A117" t="s">
        <v>84</v>
      </c>
      <c r="B117" s="21">
        <v>49.834512050960001</v>
      </c>
      <c r="C117" s="21">
        <v>49.834512050960001</v>
      </c>
      <c r="D117" s="4"/>
      <c r="E117" s="4"/>
      <c r="F117" s="22">
        <f t="shared" si="2"/>
        <v>0</v>
      </c>
      <c r="G117" s="22">
        <f t="shared" si="3"/>
        <v>0</v>
      </c>
      <c r="H117" s="10"/>
      <c r="N117" s="28"/>
      <c r="O117" s="28"/>
    </row>
    <row r="118" spans="1:15" s="2" customFormat="1" x14ac:dyDescent="0.25">
      <c r="A118" t="s">
        <v>85</v>
      </c>
      <c r="B118" s="21">
        <v>53.311338473120003</v>
      </c>
      <c r="C118" s="21">
        <v>53.311338473120003</v>
      </c>
      <c r="D118" s="4"/>
      <c r="E118" s="4"/>
      <c r="F118" s="22">
        <f t="shared" si="2"/>
        <v>0</v>
      </c>
      <c r="G118" s="22">
        <f t="shared" si="3"/>
        <v>0</v>
      </c>
      <c r="H118" s="10"/>
      <c r="N118" s="28"/>
      <c r="O118" s="28"/>
    </row>
    <row r="119" spans="1:15" s="2" customFormat="1" x14ac:dyDescent="0.25">
      <c r="A119" t="s">
        <v>86</v>
      </c>
      <c r="B119" s="21">
        <v>61.42393345816</v>
      </c>
      <c r="C119" s="21">
        <v>61.42393345816</v>
      </c>
      <c r="D119" s="4"/>
      <c r="E119" s="4"/>
      <c r="F119" s="22">
        <f t="shared" si="2"/>
        <v>0</v>
      </c>
      <c r="G119" s="22">
        <f t="shared" si="3"/>
        <v>0</v>
      </c>
      <c r="H119" s="10"/>
      <c r="N119" s="28"/>
      <c r="O119" s="28"/>
    </row>
    <row r="120" spans="1:15" s="2" customFormat="1" x14ac:dyDescent="0.25">
      <c r="A120"/>
      <c r="B120" s="21">
        <v>0</v>
      </c>
      <c r="C120" s="159">
        <v>0</v>
      </c>
      <c r="D120" s="7" t="s">
        <v>352</v>
      </c>
      <c r="E120" s="8" t="s">
        <v>270</v>
      </c>
      <c r="F120" s="22"/>
      <c r="G120" s="22"/>
      <c r="H120" s="10"/>
      <c r="N120" s="28"/>
      <c r="O120" s="28"/>
    </row>
    <row r="121" spans="1:15" s="2" customFormat="1" x14ac:dyDescent="0.25">
      <c r="A121" t="s">
        <v>271</v>
      </c>
      <c r="B121" s="21">
        <v>69.536528443199998</v>
      </c>
      <c r="C121" s="21">
        <v>56.788164895279998</v>
      </c>
      <c r="D121" s="4"/>
      <c r="E121" s="4"/>
      <c r="F121" s="22">
        <f t="shared" si="2"/>
        <v>0</v>
      </c>
      <c r="G121" s="22">
        <f t="shared" si="3"/>
        <v>0</v>
      </c>
      <c r="H121" s="10"/>
      <c r="N121" s="28"/>
      <c r="O121" s="28"/>
    </row>
    <row r="122" spans="1:15" s="2" customFormat="1" x14ac:dyDescent="0.25">
      <c r="A122" t="s">
        <v>272</v>
      </c>
      <c r="B122" s="21">
        <v>76.490181287520002</v>
      </c>
      <c r="C122" s="21">
        <v>63.741817739600002</v>
      </c>
      <c r="D122" s="4"/>
      <c r="E122" s="4"/>
      <c r="F122" s="22">
        <f t="shared" si="2"/>
        <v>0</v>
      </c>
      <c r="G122" s="22">
        <f t="shared" si="3"/>
        <v>0</v>
      </c>
      <c r="H122" s="10"/>
      <c r="N122" s="28"/>
      <c r="O122" s="28"/>
    </row>
    <row r="123" spans="1:15" s="2" customFormat="1" x14ac:dyDescent="0.25">
      <c r="A123" t="s">
        <v>273</v>
      </c>
      <c r="B123" s="21">
        <v>82.284891991119991</v>
      </c>
      <c r="C123" s="21">
        <v>70.695470583920013</v>
      </c>
      <c r="D123" s="4"/>
      <c r="E123" s="4"/>
      <c r="F123" s="22">
        <f t="shared" si="2"/>
        <v>0</v>
      </c>
      <c r="G123" s="22">
        <f t="shared" si="3"/>
        <v>0</v>
      </c>
      <c r="H123" s="10"/>
      <c r="N123" s="28"/>
      <c r="O123" s="28"/>
    </row>
    <row r="124" spans="1:15" s="2" customFormat="1" x14ac:dyDescent="0.25">
      <c r="A124" t="s">
        <v>274</v>
      </c>
      <c r="B124" s="21">
        <v>90.397486976159996</v>
      </c>
      <c r="C124" s="21">
        <v>75.331239146799987</v>
      </c>
      <c r="D124" s="4"/>
      <c r="E124" s="4"/>
      <c r="F124" s="22">
        <f t="shared" si="2"/>
        <v>0</v>
      </c>
      <c r="G124" s="22">
        <f t="shared" si="3"/>
        <v>0</v>
      </c>
      <c r="H124" s="10"/>
      <c r="N124" s="28"/>
      <c r="O124" s="28"/>
    </row>
    <row r="125" spans="1:15" s="2" customFormat="1" x14ac:dyDescent="0.25">
      <c r="A125" t="s">
        <v>275</v>
      </c>
      <c r="B125" s="21">
        <v>93.874313398319998</v>
      </c>
      <c r="C125" s="21">
        <v>79.967007709680004</v>
      </c>
      <c r="D125" s="4"/>
      <c r="E125" s="4"/>
      <c r="F125" s="22">
        <f t="shared" si="2"/>
        <v>0</v>
      </c>
      <c r="G125" s="22">
        <f t="shared" si="3"/>
        <v>0</v>
      </c>
      <c r="H125" s="10"/>
      <c r="N125" s="28"/>
      <c r="O125" s="28"/>
    </row>
    <row r="126" spans="1:15" s="2" customFormat="1" x14ac:dyDescent="0.25">
      <c r="A126" t="s">
        <v>276</v>
      </c>
      <c r="B126" s="21">
        <v>108.94056122768001</v>
      </c>
      <c r="C126" s="21">
        <v>90.397486976159996</v>
      </c>
      <c r="D126" s="4"/>
      <c r="E126" s="4"/>
      <c r="F126" s="22">
        <f t="shared" si="2"/>
        <v>0</v>
      </c>
      <c r="G126" s="22">
        <f t="shared" si="3"/>
        <v>0</v>
      </c>
      <c r="H126" s="10"/>
      <c r="N126" s="28"/>
      <c r="O126" s="28"/>
    </row>
    <row r="127" spans="1:15" s="2" customFormat="1" x14ac:dyDescent="0.25">
      <c r="A127"/>
      <c r="B127" s="21">
        <v>0</v>
      </c>
      <c r="C127" s="159">
        <v>0</v>
      </c>
      <c r="D127" s="7" t="s">
        <v>352</v>
      </c>
      <c r="E127" s="8" t="s">
        <v>270</v>
      </c>
      <c r="F127" s="22"/>
      <c r="G127" s="22"/>
      <c r="H127" s="10"/>
      <c r="N127" s="28"/>
      <c r="O127" s="28"/>
    </row>
    <row r="128" spans="1:15" s="2" customFormat="1" x14ac:dyDescent="0.25">
      <c r="A128" t="s">
        <v>87</v>
      </c>
      <c r="B128" s="21">
        <v>69.536528443199998</v>
      </c>
      <c r="C128" s="21">
        <v>57.947107035999998</v>
      </c>
      <c r="D128" s="4"/>
      <c r="E128" s="4"/>
      <c r="F128" s="22">
        <f t="shared" si="2"/>
        <v>0</v>
      </c>
      <c r="G128" s="22">
        <f t="shared" si="3"/>
        <v>0</v>
      </c>
      <c r="H128" s="10"/>
      <c r="N128" s="28"/>
      <c r="O128" s="28"/>
    </row>
    <row r="129" spans="1:15" s="2" customFormat="1" x14ac:dyDescent="0.25">
      <c r="A129" t="s">
        <v>88</v>
      </c>
      <c r="B129" s="21">
        <v>76.490181287520002</v>
      </c>
      <c r="C129" s="21">
        <v>64.900759880319995</v>
      </c>
      <c r="D129" s="4"/>
      <c r="E129" s="4"/>
      <c r="F129" s="22">
        <f t="shared" si="2"/>
        <v>0</v>
      </c>
      <c r="G129" s="22">
        <f t="shared" si="3"/>
        <v>0</v>
      </c>
      <c r="H129" s="10"/>
      <c r="N129" s="28"/>
      <c r="O129" s="28"/>
    </row>
    <row r="130" spans="1:15" s="2" customFormat="1" x14ac:dyDescent="0.25">
      <c r="A130" t="s">
        <v>89</v>
      </c>
      <c r="B130" s="21">
        <v>82.284891991119991</v>
      </c>
      <c r="C130" s="21">
        <v>71.85441272464</v>
      </c>
      <c r="D130" s="4"/>
      <c r="E130" s="4"/>
      <c r="F130" s="22">
        <f t="shared" si="2"/>
        <v>0</v>
      </c>
      <c r="G130" s="22">
        <f t="shared" si="3"/>
        <v>0</v>
      </c>
      <c r="H130" s="10"/>
      <c r="N130" s="28"/>
      <c r="O130" s="28"/>
    </row>
    <row r="131" spans="1:15" s="2" customFormat="1" x14ac:dyDescent="0.25">
      <c r="A131" t="s">
        <v>90</v>
      </c>
      <c r="B131" s="21">
        <v>90.397486976159996</v>
      </c>
      <c r="C131" s="21">
        <v>76.490181287520002</v>
      </c>
      <c r="D131" s="4"/>
      <c r="E131" s="4"/>
      <c r="F131" s="22">
        <f t="shared" si="2"/>
        <v>0</v>
      </c>
      <c r="G131" s="22">
        <f t="shared" si="3"/>
        <v>0</v>
      </c>
      <c r="H131" s="10"/>
      <c r="N131" s="28"/>
      <c r="O131" s="28"/>
    </row>
    <row r="132" spans="1:15" s="2" customFormat="1" x14ac:dyDescent="0.25">
      <c r="A132" t="s">
        <v>91</v>
      </c>
      <c r="B132" s="21">
        <v>93.874313398319998</v>
      </c>
      <c r="C132" s="21">
        <v>82.284891991119991</v>
      </c>
      <c r="D132" s="4"/>
      <c r="E132" s="4"/>
      <c r="F132" s="22">
        <f t="shared" si="2"/>
        <v>0</v>
      </c>
      <c r="G132" s="22">
        <f t="shared" si="3"/>
        <v>0</v>
      </c>
      <c r="H132" s="10"/>
      <c r="N132" s="28"/>
      <c r="O132" s="28"/>
    </row>
    <row r="133" spans="1:15" s="2" customFormat="1" x14ac:dyDescent="0.25">
      <c r="A133" t="s">
        <v>92</v>
      </c>
      <c r="B133" s="21">
        <v>108.94056122768001</v>
      </c>
      <c r="C133" s="21">
        <v>92.715371257600012</v>
      </c>
      <c r="D133" s="4"/>
      <c r="E133" s="4"/>
      <c r="F133" s="22">
        <f t="shared" ref="F133:F150" si="4">IFERROR(((B133*D133)),"REVISAR")</f>
        <v>0</v>
      </c>
      <c r="G133" s="22">
        <f t="shared" ref="G133:G150" si="5">IFERROR((C133*E133),"REVISAR")</f>
        <v>0</v>
      </c>
      <c r="H133" s="10"/>
      <c r="N133" s="28"/>
      <c r="O133" s="28"/>
    </row>
    <row r="134" spans="1:15" s="2" customFormat="1" x14ac:dyDescent="0.25">
      <c r="A134"/>
      <c r="B134" s="21">
        <v>0</v>
      </c>
      <c r="C134" s="159">
        <v>0</v>
      </c>
      <c r="D134" s="7" t="s">
        <v>352</v>
      </c>
      <c r="E134" s="8" t="s">
        <v>270</v>
      </c>
      <c r="F134" s="22"/>
      <c r="G134" s="22"/>
      <c r="H134" s="10"/>
      <c r="N134" s="28"/>
      <c r="O134" s="28"/>
    </row>
    <row r="135" spans="1:15" s="2" customFormat="1" x14ac:dyDescent="0.25">
      <c r="A135" t="s">
        <v>93</v>
      </c>
      <c r="B135" s="21">
        <v>69.536528443199998</v>
      </c>
      <c r="C135" s="21">
        <v>69.536528443199998</v>
      </c>
      <c r="D135" s="4"/>
      <c r="E135" s="4"/>
      <c r="F135" s="22">
        <f t="shared" si="4"/>
        <v>0</v>
      </c>
      <c r="G135" s="22">
        <f t="shared" si="5"/>
        <v>0</v>
      </c>
      <c r="H135" s="10"/>
      <c r="N135" s="28"/>
      <c r="O135" s="28"/>
    </row>
    <row r="136" spans="1:15" s="2" customFormat="1" x14ac:dyDescent="0.25">
      <c r="A136" t="s">
        <v>94</v>
      </c>
      <c r="B136" s="21">
        <v>76.490181287520002</v>
      </c>
      <c r="C136" s="21">
        <v>76.490181287520002</v>
      </c>
      <c r="D136" s="4"/>
      <c r="E136" s="4"/>
      <c r="F136" s="22">
        <f t="shared" si="4"/>
        <v>0</v>
      </c>
      <c r="G136" s="22">
        <f t="shared" si="5"/>
        <v>0</v>
      </c>
      <c r="H136" s="10"/>
      <c r="N136" s="28"/>
      <c r="O136" s="28"/>
    </row>
    <row r="137" spans="1:15" s="2" customFormat="1" x14ac:dyDescent="0.25">
      <c r="A137" t="s">
        <v>95</v>
      </c>
      <c r="B137" s="21">
        <v>82.284891991119991</v>
      </c>
      <c r="C137" s="21">
        <v>82.284891991119991</v>
      </c>
      <c r="D137" s="4"/>
      <c r="E137" s="4"/>
      <c r="F137" s="22">
        <f t="shared" si="4"/>
        <v>0</v>
      </c>
      <c r="G137" s="22">
        <f t="shared" si="5"/>
        <v>0</v>
      </c>
      <c r="H137" s="10"/>
      <c r="N137" s="28"/>
      <c r="O137" s="28"/>
    </row>
    <row r="138" spans="1:15" s="2" customFormat="1" x14ac:dyDescent="0.25">
      <c r="A138" t="s">
        <v>96</v>
      </c>
      <c r="B138" s="21">
        <v>90.397486976159996</v>
      </c>
      <c r="C138" s="21">
        <v>90.397486976159996</v>
      </c>
      <c r="D138" s="4"/>
      <c r="E138" s="4"/>
      <c r="F138" s="22">
        <f t="shared" si="4"/>
        <v>0</v>
      </c>
      <c r="G138" s="22">
        <f t="shared" si="5"/>
        <v>0</v>
      </c>
      <c r="H138" s="10"/>
      <c r="N138" s="28"/>
      <c r="O138" s="28"/>
    </row>
    <row r="139" spans="1:15" s="2" customFormat="1" x14ac:dyDescent="0.25">
      <c r="A139" t="s">
        <v>97</v>
      </c>
      <c r="B139" s="21">
        <v>93.874313398319998</v>
      </c>
      <c r="C139" s="21">
        <v>93.874313398319998</v>
      </c>
      <c r="D139" s="4"/>
      <c r="E139" s="4"/>
      <c r="F139" s="22">
        <f t="shared" si="4"/>
        <v>0</v>
      </c>
      <c r="G139" s="22">
        <f t="shared" si="5"/>
        <v>0</v>
      </c>
      <c r="H139" s="10"/>
      <c r="N139" s="28"/>
      <c r="O139" s="28"/>
    </row>
    <row r="140" spans="1:15" s="2" customFormat="1" x14ac:dyDescent="0.25">
      <c r="A140" t="s">
        <v>98</v>
      </c>
      <c r="B140" s="21">
        <v>108.94056122768001</v>
      </c>
      <c r="C140" s="21">
        <v>108.94056122768001</v>
      </c>
      <c r="D140" s="4"/>
      <c r="E140" s="4"/>
      <c r="F140" s="22">
        <f t="shared" si="4"/>
        <v>0</v>
      </c>
      <c r="G140" s="22">
        <f t="shared" si="5"/>
        <v>0</v>
      </c>
      <c r="H140" s="10"/>
      <c r="N140" s="28"/>
      <c r="O140" s="28"/>
    </row>
    <row r="141" spans="1:15" s="2" customFormat="1" x14ac:dyDescent="0.25">
      <c r="A141" t="s">
        <v>8</v>
      </c>
      <c r="B141" s="21">
        <v>0</v>
      </c>
      <c r="C141" s="21">
        <v>0</v>
      </c>
      <c r="D141" s="7" t="s">
        <v>352</v>
      </c>
      <c r="E141" s="8" t="s">
        <v>270</v>
      </c>
      <c r="F141" s="22"/>
      <c r="G141" s="22"/>
      <c r="H141" s="10"/>
      <c r="N141" s="28"/>
      <c r="O141" s="28"/>
    </row>
    <row r="142" spans="1:15" s="2" customFormat="1" x14ac:dyDescent="0.25">
      <c r="A142" t="s">
        <v>277</v>
      </c>
      <c r="B142" s="21">
        <v>83.443834131840021</v>
      </c>
      <c r="C142" s="21">
        <v>83.443834131840021</v>
      </c>
      <c r="D142" s="4"/>
      <c r="E142" s="4"/>
      <c r="F142" s="22">
        <f t="shared" si="4"/>
        <v>0</v>
      </c>
      <c r="G142" s="22">
        <f t="shared" si="5"/>
        <v>0</v>
      </c>
      <c r="H142" s="10"/>
      <c r="N142" s="28"/>
      <c r="O142" s="28"/>
    </row>
    <row r="143" spans="1:15" s="2" customFormat="1" x14ac:dyDescent="0.25">
      <c r="A143" t="s">
        <v>278</v>
      </c>
      <c r="B143" s="21">
        <v>91.556429116879997</v>
      </c>
      <c r="C143" s="21">
        <v>91.556429116879997</v>
      </c>
      <c r="D143" s="4"/>
      <c r="E143" s="4"/>
      <c r="F143" s="22">
        <f t="shared" si="4"/>
        <v>0</v>
      </c>
      <c r="G143" s="22">
        <f t="shared" si="5"/>
        <v>0</v>
      </c>
      <c r="H143" s="10"/>
      <c r="N143" s="28"/>
      <c r="O143" s="28"/>
    </row>
    <row r="144" spans="1:15" s="2" customFormat="1" x14ac:dyDescent="0.25">
      <c r="A144" t="s">
        <v>279</v>
      </c>
      <c r="B144" s="21">
        <v>100.82796624264</v>
      </c>
      <c r="C144" s="21">
        <v>97.351139820480014</v>
      </c>
      <c r="D144" s="4"/>
      <c r="E144" s="4"/>
      <c r="F144" s="22">
        <f t="shared" si="4"/>
        <v>0</v>
      </c>
      <c r="G144" s="22">
        <f t="shared" si="5"/>
        <v>0</v>
      </c>
      <c r="H144" s="10"/>
      <c r="N144" s="28"/>
      <c r="O144" s="28"/>
    </row>
    <row r="145" spans="1:15" s="2" customFormat="1" x14ac:dyDescent="0.25">
      <c r="A145" t="s">
        <v>280</v>
      </c>
      <c r="B145" s="21">
        <v>107.78161908696001</v>
      </c>
      <c r="C145" s="21">
        <v>106.62267694624001</v>
      </c>
      <c r="D145" s="4"/>
      <c r="E145" s="4"/>
      <c r="F145" s="22">
        <f t="shared" si="4"/>
        <v>0</v>
      </c>
      <c r="G145" s="22">
        <f t="shared" si="5"/>
        <v>0</v>
      </c>
      <c r="H145" s="10"/>
      <c r="N145" s="28"/>
      <c r="O145" s="28"/>
    </row>
    <row r="146" spans="1:15" s="2" customFormat="1" x14ac:dyDescent="0.25">
      <c r="A146" t="s">
        <v>281</v>
      </c>
      <c r="B146" s="21">
        <v>115.894214072</v>
      </c>
      <c r="C146" s="21">
        <v>110.09950336840001</v>
      </c>
      <c r="D146" s="4"/>
      <c r="E146" s="4"/>
      <c r="F146" s="22">
        <f t="shared" si="4"/>
        <v>0</v>
      </c>
      <c r="G146" s="22">
        <f t="shared" si="5"/>
        <v>0</v>
      </c>
      <c r="H146" s="10"/>
      <c r="N146" s="28"/>
      <c r="O146" s="28"/>
    </row>
    <row r="147" spans="1:15" s="2" customFormat="1" x14ac:dyDescent="0.25">
      <c r="A147" t="s">
        <v>282</v>
      </c>
      <c r="B147" s="21">
        <v>118.21209835344</v>
      </c>
      <c r="C147" s="21">
        <v>125.16575119775999</v>
      </c>
      <c r="D147" s="4"/>
      <c r="E147" s="4"/>
      <c r="F147" s="22">
        <f t="shared" si="4"/>
        <v>0</v>
      </c>
      <c r="G147" s="22">
        <f t="shared" si="5"/>
        <v>0</v>
      </c>
      <c r="H147" s="10"/>
      <c r="N147" s="28"/>
      <c r="O147" s="28"/>
    </row>
    <row r="148" spans="1:15" s="2" customFormat="1" x14ac:dyDescent="0.25">
      <c r="A148" t="s">
        <v>8</v>
      </c>
      <c r="B148" s="21">
        <v>0</v>
      </c>
      <c r="C148" s="21">
        <v>0</v>
      </c>
      <c r="D148" s="7" t="s">
        <v>352</v>
      </c>
      <c r="E148" s="8" t="s">
        <v>270</v>
      </c>
      <c r="F148" s="22"/>
      <c r="G148" s="22"/>
      <c r="H148" s="10"/>
      <c r="N148" s="28"/>
      <c r="O148" s="28"/>
    </row>
    <row r="149" spans="1:15" s="2" customFormat="1" x14ac:dyDescent="0.25">
      <c r="A149" t="s">
        <v>284</v>
      </c>
      <c r="B149" s="21">
        <v>0</v>
      </c>
      <c r="C149" s="21">
        <v>91.584573599999985</v>
      </c>
      <c r="D149" s="38"/>
      <c r="E149" s="30"/>
      <c r="F149" s="22">
        <f t="shared" si="4"/>
        <v>0</v>
      </c>
      <c r="G149" s="22">
        <f t="shared" si="5"/>
        <v>0</v>
      </c>
      <c r="H149" s="10"/>
      <c r="N149" s="28"/>
      <c r="O149" s="28"/>
    </row>
    <row r="150" spans="1:15" s="2" customFormat="1" x14ac:dyDescent="0.25">
      <c r="A150" t="s">
        <v>285</v>
      </c>
      <c r="B150" s="21">
        <v>0</v>
      </c>
      <c r="C150" s="21">
        <v>155.25467099999997</v>
      </c>
      <c r="D150" s="39"/>
      <c r="E150" s="30"/>
      <c r="F150" s="22">
        <f t="shared" si="4"/>
        <v>0</v>
      </c>
      <c r="G150" s="22">
        <f t="shared" si="5"/>
        <v>0</v>
      </c>
      <c r="H150" s="10"/>
      <c r="N150" s="28"/>
      <c r="O150" s="28"/>
    </row>
    <row r="151" spans="1:15" s="2" customFormat="1" x14ac:dyDescent="0.25">
      <c r="A151"/>
      <c r="B151" s="21"/>
      <c r="C151" s="21"/>
      <c r="D151" s="12"/>
      <c r="E151" s="12"/>
      <c r="F151" s="22"/>
      <c r="G151" s="22"/>
      <c r="H151" s="10"/>
    </row>
    <row r="152" spans="1:15" s="2" customFormat="1" x14ac:dyDescent="0.25">
      <c r="A152"/>
      <c r="B152" s="21"/>
      <c r="C152" s="21"/>
      <c r="D152" s="12"/>
      <c r="E152" s="12"/>
      <c r="F152" s="22"/>
      <c r="G152" s="22"/>
      <c r="H152" s="10"/>
    </row>
    <row r="153" spans="1:15" s="2" customFormat="1" x14ac:dyDescent="0.25">
      <c r="A153"/>
      <c r="B153" s="21"/>
      <c r="C153" s="159"/>
      <c r="D153" s="7" t="s">
        <v>352</v>
      </c>
      <c r="E153" s="5" t="s">
        <v>270</v>
      </c>
      <c r="F153" s="231" t="s">
        <v>352</v>
      </c>
      <c r="G153" s="232" t="s">
        <v>270</v>
      </c>
      <c r="H153" s="232" t="s">
        <v>283</v>
      </c>
    </row>
    <row r="154" spans="1:15" s="2" customFormat="1" x14ac:dyDescent="0.25">
      <c r="A154" s="17" t="s">
        <v>612</v>
      </c>
      <c r="B154" s="21"/>
      <c r="C154" s="159"/>
      <c r="D154" s="164">
        <f>SUM(D3:D150)</f>
        <v>0</v>
      </c>
      <c r="E154" s="164">
        <f>SUM(E3:E150)</f>
        <v>0</v>
      </c>
      <c r="F154" s="207">
        <f>ROUND(SUM(F3:F153),2)</f>
        <v>0</v>
      </c>
      <c r="G154" s="207">
        <f>ROUND(SUM(G3:G153),2)</f>
        <v>0</v>
      </c>
      <c r="H154" s="208">
        <f>SUM(G154+F154)</f>
        <v>0</v>
      </c>
      <c r="I154"/>
      <c r="J154"/>
      <c r="K154"/>
      <c r="L154"/>
      <c r="M154"/>
    </row>
    <row r="155" spans="1:15" s="2" customFormat="1" x14ac:dyDescent="0.25">
      <c r="A155"/>
      <c r="B155" s="21"/>
      <c r="C155" s="159"/>
      <c r="D155" s="1"/>
      <c r="E155" s="1"/>
      <c r="F155" s="22"/>
      <c r="G155" s="22"/>
      <c r="H155" s="10"/>
      <c r="I155"/>
      <c r="J155"/>
      <c r="K155"/>
      <c r="L155"/>
      <c r="M155"/>
    </row>
    <row r="156" spans="1:15" x14ac:dyDescent="0.25">
      <c r="D156" s="7" t="s">
        <v>352</v>
      </c>
      <c r="E156" s="5" t="s">
        <v>270</v>
      </c>
    </row>
    <row r="157" spans="1:15" x14ac:dyDescent="0.25">
      <c r="A157" s="17" t="s">
        <v>101</v>
      </c>
      <c r="D157" s="4"/>
      <c r="E157" s="4"/>
    </row>
    <row r="158" spans="1:15" x14ac:dyDescent="0.25">
      <c r="F158" s="231" t="s">
        <v>352</v>
      </c>
      <c r="G158" s="232" t="s">
        <v>270</v>
      </c>
      <c r="H158" s="232" t="s">
        <v>283</v>
      </c>
    </row>
    <row r="159" spans="1:15" x14ac:dyDescent="0.25">
      <c r="A159" s="17" t="s">
        <v>157</v>
      </c>
      <c r="F159" s="207">
        <f>IFERROR((ROUND(F154-(F154*D157/100),2)),"VER DTO")</f>
        <v>0</v>
      </c>
      <c r="G159" s="207">
        <f>IFERROR((ROUND(G154-(G154*E157/100),2)),"VER DTO")</f>
        <v>0</v>
      </c>
      <c r="H159" s="208">
        <f>IFERROR((F159+G159),"")</f>
        <v>0</v>
      </c>
      <c r="I159" s="14" t="s">
        <v>160</v>
      </c>
    </row>
    <row r="160" spans="1:15" x14ac:dyDescent="0.25">
      <c r="A160" s="17" t="s">
        <v>158</v>
      </c>
      <c r="F160" s="207">
        <f>IFERROR((ROUND(F159+(F159*0.21),2)),"REVISAR")</f>
        <v>0</v>
      </c>
      <c r="G160" s="207">
        <f>IFERROR((ROUND(G159+(G159*0.21),2)),"REVISAR")</f>
        <v>0</v>
      </c>
      <c r="H160" s="208">
        <f>IFERROR((F160+G160),"")</f>
        <v>0</v>
      </c>
      <c r="I160" s="14" t="s">
        <v>159</v>
      </c>
    </row>
    <row r="162" spans="1:15" ht="21" x14ac:dyDescent="0.35">
      <c r="A162" s="267" t="s">
        <v>608</v>
      </c>
      <c r="B162" s="267"/>
      <c r="C162" s="267"/>
      <c r="D162" s="267"/>
      <c r="E162" s="267"/>
      <c r="F162" s="267"/>
      <c r="G162" s="267"/>
      <c r="H162" s="267"/>
      <c r="I162" s="267"/>
      <c r="J162" s="267"/>
      <c r="K162" s="267"/>
      <c r="L162" s="75"/>
    </row>
    <row r="163" spans="1:15" x14ac:dyDescent="0.25">
      <c r="A163" s="17" t="s">
        <v>594</v>
      </c>
      <c r="B163" s="2"/>
      <c r="C163"/>
      <c r="D163" s="276"/>
      <c r="E163" s="277"/>
      <c r="H163" s="22"/>
      <c r="I163" s="2"/>
      <c r="J163" s="2"/>
      <c r="K163" s="2"/>
    </row>
    <row r="164" spans="1:15" x14ac:dyDescent="0.25">
      <c r="B164" s="2"/>
      <c r="C164"/>
      <c r="H164" s="22"/>
      <c r="I164" s="1"/>
      <c r="J164" s="1"/>
      <c r="K164" s="1"/>
      <c r="L164" s="75"/>
    </row>
    <row r="165" spans="1:15" s="28" customFormat="1" x14ac:dyDescent="0.25">
      <c r="A165" s="230" t="s">
        <v>607</v>
      </c>
      <c r="B165" s="10"/>
      <c r="D165" s="264">
        <f>IFERROR(H159+(H159*(D163/100)),"REVISAR")</f>
        <v>0</v>
      </c>
      <c r="E165" s="264"/>
      <c r="F165" s="206" t="s">
        <v>160</v>
      </c>
      <c r="G165" s="275"/>
      <c r="H165" s="275"/>
      <c r="I165" s="22"/>
      <c r="J165" s="22"/>
      <c r="K165" s="22"/>
      <c r="L165" s="221"/>
    </row>
    <row r="166" spans="1:15" s="28" customFormat="1" x14ac:dyDescent="0.25">
      <c r="A166" s="230" t="s">
        <v>605</v>
      </c>
      <c r="B166" s="10"/>
      <c r="D166" s="264">
        <f>D165*1.21</f>
        <v>0</v>
      </c>
      <c r="E166" s="264"/>
      <c r="F166" s="206" t="s">
        <v>159</v>
      </c>
      <c r="G166" s="22"/>
      <c r="H166" s="22"/>
      <c r="I166" s="22"/>
      <c r="J166" s="22"/>
      <c r="K166" s="22"/>
      <c r="L166" s="221"/>
    </row>
    <row r="169" spans="1:15" ht="14.45" customHeight="1" x14ac:dyDescent="0.25">
      <c r="A169" s="252" t="s">
        <v>606</v>
      </c>
      <c r="B169" s="253"/>
      <c r="C169" s="253"/>
      <c r="D169" s="253"/>
      <c r="E169" s="253"/>
      <c r="F169" s="253"/>
      <c r="G169" s="253"/>
      <c r="H169" s="253"/>
      <c r="I169" s="253"/>
      <c r="J169" s="253"/>
      <c r="K169" s="253"/>
      <c r="L169" s="253"/>
      <c r="M169" s="167"/>
      <c r="N169" s="167"/>
      <c r="O169" s="167"/>
    </row>
    <row r="170" spans="1:15" ht="14.45" customHeight="1" x14ac:dyDescent="0.25">
      <c r="A170" s="252"/>
      <c r="B170" s="253"/>
      <c r="C170" s="253"/>
      <c r="D170" s="253"/>
      <c r="E170" s="253"/>
      <c r="F170" s="253"/>
      <c r="G170" s="253"/>
      <c r="H170" s="253"/>
      <c r="I170" s="253"/>
      <c r="J170" s="253"/>
      <c r="K170" s="253"/>
      <c r="L170" s="253"/>
      <c r="M170" s="167"/>
      <c r="N170" s="167"/>
      <c r="O170" s="167"/>
    </row>
    <row r="171" spans="1:15" ht="15" customHeight="1" thickBot="1" x14ac:dyDescent="0.3">
      <c r="A171" s="252"/>
      <c r="B171" s="253"/>
      <c r="C171" s="253"/>
      <c r="D171" s="253"/>
      <c r="E171" s="253"/>
      <c r="F171" s="253"/>
      <c r="G171" s="253"/>
      <c r="H171" s="253"/>
      <c r="I171" s="253"/>
      <c r="J171" s="253"/>
      <c r="K171" s="253"/>
      <c r="L171" s="253"/>
      <c r="M171" s="167"/>
      <c r="N171" s="167"/>
      <c r="O171" s="167"/>
    </row>
    <row r="172" spans="1:15" ht="15.75" thickBot="1" x14ac:dyDescent="0.3">
      <c r="A172" s="194" t="s">
        <v>611</v>
      </c>
      <c r="B172" s="142"/>
      <c r="C172" s="143"/>
      <c r="D172" s="144" t="s">
        <v>579</v>
      </c>
      <c r="E172" s="145"/>
      <c r="F172" s="233"/>
      <c r="G172" s="234"/>
      <c r="H172" s="216"/>
      <c r="I172" s="168" t="s">
        <v>580</v>
      </c>
      <c r="J172" s="165"/>
      <c r="K172" s="165"/>
      <c r="L172" s="166"/>
    </row>
    <row r="173" spans="1:15" ht="15.75" thickBot="1" x14ac:dyDescent="0.3">
      <c r="A173" s="146"/>
      <c r="B173" s="2"/>
      <c r="C173"/>
      <c r="D173" s="147" t="s">
        <v>581</v>
      </c>
      <c r="E173" s="148"/>
      <c r="F173" s="235"/>
      <c r="G173" s="236"/>
      <c r="H173" s="240"/>
      <c r="I173" s="169" t="s">
        <v>582</v>
      </c>
      <c r="J173" s="147"/>
      <c r="K173" s="147"/>
      <c r="L173" s="149"/>
    </row>
    <row r="174" spans="1:15" ht="21.75" thickBot="1" x14ac:dyDescent="0.4">
      <c r="A174" s="150" t="s">
        <v>583</v>
      </c>
      <c r="B174" s="2"/>
      <c r="C174"/>
      <c r="D174" s="151" t="s">
        <v>584</v>
      </c>
      <c r="E174" s="152"/>
      <c r="F174" s="213"/>
      <c r="G174" s="237" t="s">
        <v>585</v>
      </c>
      <c r="H174" s="241"/>
      <c r="I174" s="170" t="s">
        <v>584</v>
      </c>
      <c r="J174" s="152"/>
      <c r="K174" s="151" t="s">
        <v>585</v>
      </c>
      <c r="L174" s="149"/>
    </row>
    <row r="175" spans="1:15" ht="21.75" thickBot="1" x14ac:dyDescent="0.4">
      <c r="A175" s="150" t="s">
        <v>586</v>
      </c>
      <c r="B175" s="2"/>
      <c r="C175"/>
      <c r="D175" s="179"/>
      <c r="E175" s="254" t="s">
        <v>587</v>
      </c>
      <c r="F175" s="255"/>
      <c r="G175" s="180"/>
      <c r="H175" s="178"/>
      <c r="I175" s="181"/>
      <c r="J175" s="244" t="s">
        <v>587</v>
      </c>
      <c r="K175" s="243"/>
      <c r="L175" s="149"/>
    </row>
    <row r="176" spans="1:15" ht="21.75" thickBot="1" x14ac:dyDescent="0.4">
      <c r="A176" s="150" t="s">
        <v>588</v>
      </c>
      <c r="B176" s="2"/>
      <c r="C176"/>
      <c r="D176" s="153"/>
      <c r="E176" s="153"/>
      <c r="F176" s="216"/>
      <c r="G176" s="238"/>
      <c r="H176" s="216"/>
      <c r="I176" s="171"/>
      <c r="J176" s="153"/>
      <c r="K176" s="153"/>
      <c r="L176" s="149"/>
    </row>
    <row r="177" spans="1:15" s="196" customFormat="1" ht="19.5" thickBot="1" x14ac:dyDescent="0.3">
      <c r="A177" s="197"/>
      <c r="B177" s="141"/>
      <c r="C177" s="198"/>
      <c r="D177" s="256" t="s">
        <v>589</v>
      </c>
      <c r="E177" s="257"/>
      <c r="F177" s="258"/>
      <c r="G177" s="239"/>
      <c r="H177" s="242"/>
      <c r="I177" s="257" t="s">
        <v>590</v>
      </c>
      <c r="J177" s="257"/>
      <c r="K177" s="200" t="str">
        <f>IFERROR(((G177*(I175/D175))*(K175/G175)),"")</f>
        <v/>
      </c>
      <c r="L177" s="154"/>
    </row>
    <row r="178" spans="1:15" s="196" customFormat="1" x14ac:dyDescent="0.25">
      <c r="A178" s="259" t="s">
        <v>591</v>
      </c>
      <c r="B178" s="259"/>
      <c r="C178" s="259"/>
      <c r="D178" s="259"/>
      <c r="E178" s="259"/>
      <c r="F178" s="259"/>
      <c r="G178" s="259"/>
      <c r="H178" s="259"/>
      <c r="I178" s="259"/>
      <c r="J178" s="259"/>
      <c r="K178" s="259"/>
      <c r="L178" s="259"/>
      <c r="M178" s="2"/>
      <c r="O178" s="2"/>
    </row>
    <row r="179" spans="1:15" x14ac:dyDescent="0.25">
      <c r="B179" s="2"/>
      <c r="C179"/>
      <c r="H179" s="22"/>
      <c r="I179" s="1"/>
      <c r="J179" s="1"/>
      <c r="K179" s="1"/>
      <c r="L179" s="75"/>
    </row>
    <row r="180" spans="1:15" ht="14.45" customHeight="1" x14ac:dyDescent="0.25">
      <c r="A180" s="252" t="s">
        <v>606</v>
      </c>
      <c r="B180" s="253"/>
      <c r="C180" s="253"/>
      <c r="D180" s="253"/>
      <c r="E180" s="253"/>
      <c r="F180" s="253"/>
      <c r="G180" s="253"/>
      <c r="H180" s="253"/>
      <c r="I180" s="253"/>
      <c r="J180" s="253"/>
      <c r="K180" s="253"/>
      <c r="L180" s="253"/>
      <c r="M180" s="167"/>
      <c r="N180" s="167"/>
      <c r="O180" s="167"/>
    </row>
    <row r="181" spans="1:15" ht="14.45" customHeight="1" x14ac:dyDescent="0.25">
      <c r="A181" s="252"/>
      <c r="B181" s="253"/>
      <c r="C181" s="253"/>
      <c r="D181" s="253"/>
      <c r="E181" s="253"/>
      <c r="F181" s="253"/>
      <c r="G181" s="253"/>
      <c r="H181" s="253"/>
      <c r="I181" s="253"/>
      <c r="J181" s="253"/>
      <c r="K181" s="253"/>
      <c r="L181" s="253"/>
      <c r="M181" s="167"/>
      <c r="N181" s="167"/>
      <c r="O181" s="167"/>
    </row>
    <row r="182" spans="1:15" ht="15" customHeight="1" thickBot="1" x14ac:dyDescent="0.3">
      <c r="A182" s="252"/>
      <c r="B182" s="253"/>
      <c r="C182" s="253"/>
      <c r="D182" s="253"/>
      <c r="E182" s="253"/>
      <c r="F182" s="253"/>
      <c r="G182" s="253"/>
      <c r="H182" s="253"/>
      <c r="I182" s="253"/>
      <c r="J182" s="253"/>
      <c r="K182" s="253"/>
      <c r="L182" s="253"/>
      <c r="M182" s="167"/>
      <c r="N182" s="167"/>
      <c r="O182" s="167"/>
    </row>
    <row r="183" spans="1:15" ht="15.75" thickBot="1" x14ac:dyDescent="0.3">
      <c r="A183" s="194" t="s">
        <v>611</v>
      </c>
      <c r="B183" s="142"/>
      <c r="C183" s="143"/>
      <c r="D183" s="144" t="s">
        <v>579</v>
      </c>
      <c r="E183" s="145"/>
      <c r="F183" s="233"/>
      <c r="G183" s="234"/>
      <c r="H183" s="216"/>
      <c r="I183" s="168" t="s">
        <v>580</v>
      </c>
      <c r="J183" s="165"/>
      <c r="K183" s="165"/>
      <c r="L183" s="166"/>
    </row>
    <row r="184" spans="1:15" ht="15.75" thickBot="1" x14ac:dyDescent="0.3">
      <c r="A184" s="146"/>
      <c r="B184" s="2"/>
      <c r="C184"/>
      <c r="D184" s="147" t="s">
        <v>581</v>
      </c>
      <c r="E184" s="148"/>
      <c r="F184" s="235"/>
      <c r="G184" s="236"/>
      <c r="H184" s="240"/>
      <c r="I184" s="169" t="s">
        <v>582</v>
      </c>
      <c r="J184" s="147"/>
      <c r="K184" s="147"/>
      <c r="L184" s="149"/>
    </row>
    <row r="185" spans="1:15" ht="21.75" thickBot="1" x14ac:dyDescent="0.4">
      <c r="A185" s="150" t="s">
        <v>583</v>
      </c>
      <c r="B185" s="2"/>
      <c r="C185"/>
      <c r="D185" s="151" t="s">
        <v>584</v>
      </c>
      <c r="E185" s="152"/>
      <c r="F185" s="213"/>
      <c r="G185" s="237" t="s">
        <v>585</v>
      </c>
      <c r="H185" s="241"/>
      <c r="I185" s="170" t="s">
        <v>584</v>
      </c>
      <c r="J185" s="152"/>
      <c r="K185" s="151" t="s">
        <v>585</v>
      </c>
      <c r="L185" s="149"/>
    </row>
    <row r="186" spans="1:15" ht="21.75" thickBot="1" x14ac:dyDescent="0.4">
      <c r="A186" s="150" t="s">
        <v>586</v>
      </c>
      <c r="B186" s="2"/>
      <c r="C186"/>
      <c r="D186" s="179"/>
      <c r="E186" s="254" t="s">
        <v>587</v>
      </c>
      <c r="F186" s="255"/>
      <c r="G186" s="180"/>
      <c r="H186" s="178"/>
      <c r="I186" s="181"/>
      <c r="J186" s="244" t="s">
        <v>587</v>
      </c>
      <c r="K186" s="243"/>
      <c r="L186" s="149"/>
    </row>
    <row r="187" spans="1:15" ht="21.75" thickBot="1" x14ac:dyDescent="0.4">
      <c r="A187" s="150" t="s">
        <v>588</v>
      </c>
      <c r="B187" s="2"/>
      <c r="C187"/>
      <c r="D187" s="153"/>
      <c r="E187" s="153"/>
      <c r="F187" s="216"/>
      <c r="G187" s="238"/>
      <c r="H187" s="216"/>
      <c r="I187" s="171"/>
      <c r="J187" s="153"/>
      <c r="K187" s="153"/>
      <c r="L187" s="149"/>
    </row>
    <row r="188" spans="1:15" s="196" customFormat="1" ht="19.5" thickBot="1" x14ac:dyDescent="0.3">
      <c r="A188" s="197"/>
      <c r="B188" s="141"/>
      <c r="C188" s="198"/>
      <c r="D188" s="256" t="s">
        <v>589</v>
      </c>
      <c r="E188" s="257"/>
      <c r="F188" s="258"/>
      <c r="G188" s="239"/>
      <c r="H188" s="242"/>
      <c r="I188" s="257" t="s">
        <v>590</v>
      </c>
      <c r="J188" s="257"/>
      <c r="K188" s="200" t="str">
        <f>IFERROR(((G188*(I186/D186))*(K186/G186)),"")</f>
        <v/>
      </c>
      <c r="L188" s="154"/>
    </row>
    <row r="189" spans="1:15" s="196" customFormat="1" x14ac:dyDescent="0.25">
      <c r="A189" s="259" t="s">
        <v>591</v>
      </c>
      <c r="B189" s="259"/>
      <c r="C189" s="259"/>
      <c r="D189" s="259"/>
      <c r="E189" s="259"/>
      <c r="F189" s="259"/>
      <c r="G189" s="259"/>
      <c r="H189" s="259"/>
      <c r="I189" s="259"/>
      <c r="J189" s="259"/>
      <c r="K189" s="259"/>
      <c r="L189" s="259"/>
      <c r="M189" s="2"/>
      <c r="O189" s="2"/>
    </row>
    <row r="190" spans="1:15" x14ac:dyDescent="0.25">
      <c r="B190" s="2"/>
      <c r="C190"/>
      <c r="H190" s="22"/>
      <c r="I190" s="1"/>
      <c r="J190" s="1"/>
      <c r="K190" s="1"/>
      <c r="L190" s="75"/>
    </row>
    <row r="191" spans="1:15" ht="14.45" customHeight="1" x14ac:dyDescent="0.25">
      <c r="A191" s="252" t="s">
        <v>606</v>
      </c>
      <c r="B191" s="253"/>
      <c r="C191" s="253"/>
      <c r="D191" s="253"/>
      <c r="E191" s="253"/>
      <c r="F191" s="253"/>
      <c r="G191" s="253"/>
      <c r="H191" s="253"/>
      <c r="I191" s="253"/>
      <c r="J191" s="253"/>
      <c r="K191" s="253"/>
      <c r="L191" s="253"/>
      <c r="M191" s="167"/>
      <c r="N191" s="167"/>
      <c r="O191" s="167"/>
    </row>
    <row r="192" spans="1:15" ht="14.45" customHeight="1" x14ac:dyDescent="0.25">
      <c r="A192" s="252"/>
      <c r="B192" s="253"/>
      <c r="C192" s="253"/>
      <c r="D192" s="253"/>
      <c r="E192" s="253"/>
      <c r="F192" s="253"/>
      <c r="G192" s="253"/>
      <c r="H192" s="253"/>
      <c r="I192" s="253"/>
      <c r="J192" s="253"/>
      <c r="K192" s="253"/>
      <c r="L192" s="253"/>
      <c r="M192" s="167"/>
      <c r="N192" s="167"/>
      <c r="O192" s="167"/>
    </row>
    <row r="193" spans="1:15" ht="15" customHeight="1" thickBot="1" x14ac:dyDescent="0.3">
      <c r="A193" s="252"/>
      <c r="B193" s="253"/>
      <c r="C193" s="253"/>
      <c r="D193" s="253"/>
      <c r="E193" s="253"/>
      <c r="F193" s="253"/>
      <c r="G193" s="253"/>
      <c r="H193" s="253"/>
      <c r="I193" s="253"/>
      <c r="J193" s="253"/>
      <c r="K193" s="253"/>
      <c r="L193" s="253"/>
      <c r="M193" s="167"/>
      <c r="N193" s="167"/>
      <c r="O193" s="167"/>
    </row>
    <row r="194" spans="1:15" ht="15.75" thickBot="1" x14ac:dyDescent="0.3">
      <c r="A194" s="194" t="s">
        <v>611</v>
      </c>
      <c r="B194" s="142"/>
      <c r="C194" s="143"/>
      <c r="D194" s="144" t="s">
        <v>579</v>
      </c>
      <c r="E194" s="145"/>
      <c r="F194" s="233"/>
      <c r="G194" s="234"/>
      <c r="H194" s="216"/>
      <c r="I194" s="168" t="s">
        <v>580</v>
      </c>
      <c r="J194" s="165"/>
      <c r="K194" s="165"/>
      <c r="L194" s="166"/>
    </row>
    <row r="195" spans="1:15" ht="15.75" thickBot="1" x14ac:dyDescent="0.3">
      <c r="A195" s="146"/>
      <c r="B195" s="2"/>
      <c r="C195"/>
      <c r="D195" s="147" t="s">
        <v>581</v>
      </c>
      <c r="E195" s="148"/>
      <c r="F195" s="235"/>
      <c r="G195" s="236"/>
      <c r="H195" s="240"/>
      <c r="I195" s="169" t="s">
        <v>582</v>
      </c>
      <c r="J195" s="147"/>
      <c r="K195" s="147"/>
      <c r="L195" s="149"/>
    </row>
    <row r="196" spans="1:15" ht="21.75" thickBot="1" x14ac:dyDescent="0.4">
      <c r="A196" s="150" t="s">
        <v>583</v>
      </c>
      <c r="B196" s="2"/>
      <c r="C196"/>
      <c r="D196" s="151" t="s">
        <v>584</v>
      </c>
      <c r="E196" s="152"/>
      <c r="F196" s="213"/>
      <c r="G196" s="237" t="s">
        <v>585</v>
      </c>
      <c r="H196" s="241"/>
      <c r="I196" s="170" t="s">
        <v>584</v>
      </c>
      <c r="J196" s="152"/>
      <c r="K196" s="151" t="s">
        <v>585</v>
      </c>
      <c r="L196" s="149"/>
    </row>
    <row r="197" spans="1:15" ht="21.75" thickBot="1" x14ac:dyDescent="0.4">
      <c r="A197" s="150" t="s">
        <v>586</v>
      </c>
      <c r="B197" s="2"/>
      <c r="C197"/>
      <c r="D197" s="179"/>
      <c r="E197" s="254" t="s">
        <v>587</v>
      </c>
      <c r="F197" s="255"/>
      <c r="G197" s="180"/>
      <c r="H197" s="178"/>
      <c r="I197" s="181"/>
      <c r="J197" s="244" t="s">
        <v>587</v>
      </c>
      <c r="K197" s="243"/>
      <c r="L197" s="149"/>
    </row>
    <row r="198" spans="1:15" ht="21.75" thickBot="1" x14ac:dyDescent="0.4">
      <c r="A198" s="150" t="s">
        <v>588</v>
      </c>
      <c r="B198" s="2"/>
      <c r="C198"/>
      <c r="D198" s="153"/>
      <c r="E198" s="153"/>
      <c r="F198" s="216"/>
      <c r="G198" s="238"/>
      <c r="H198" s="216"/>
      <c r="I198" s="171"/>
      <c r="J198" s="153"/>
      <c r="K198" s="153"/>
      <c r="L198" s="149"/>
    </row>
    <row r="199" spans="1:15" s="196" customFormat="1" ht="19.5" thickBot="1" x14ac:dyDescent="0.3">
      <c r="A199" s="197"/>
      <c r="B199" s="141"/>
      <c r="C199" s="198"/>
      <c r="D199" s="256" t="s">
        <v>589</v>
      </c>
      <c r="E199" s="257"/>
      <c r="F199" s="258"/>
      <c r="G199" s="239"/>
      <c r="H199" s="242"/>
      <c r="I199" s="257" t="s">
        <v>590</v>
      </c>
      <c r="J199" s="257"/>
      <c r="K199" s="200" t="str">
        <f>IFERROR(((G199*(I197/D197))*(K197/G197)),"")</f>
        <v/>
      </c>
      <c r="L199" s="154"/>
    </row>
    <row r="200" spans="1:15" s="196" customFormat="1" x14ac:dyDescent="0.25">
      <c r="A200" s="259" t="s">
        <v>591</v>
      </c>
      <c r="B200" s="259"/>
      <c r="C200" s="259"/>
      <c r="D200" s="259"/>
      <c r="E200" s="259"/>
      <c r="F200" s="259"/>
      <c r="G200" s="259"/>
      <c r="H200" s="259"/>
      <c r="I200" s="259"/>
      <c r="J200" s="259"/>
      <c r="K200" s="259"/>
      <c r="L200" s="259"/>
      <c r="M200" s="2"/>
      <c r="O200" s="2"/>
    </row>
    <row r="201" spans="1:15" x14ac:dyDescent="0.25">
      <c r="B201" s="2"/>
      <c r="C201"/>
      <c r="H201" s="22"/>
      <c r="I201" s="1"/>
      <c r="J201" s="1"/>
      <c r="K201" s="1"/>
      <c r="L201" s="75"/>
    </row>
  </sheetData>
  <sheetProtection algorithmName="SHA-512" hashValue="3daF7Abj5KroZiMVhTTyLkFiIgCOT+GyYZ22X2mZPRZ3cTNjgqfI6pIqIl21GuHrhbqW9WfTWM5ntfhYgYCpoA==" saltValue="B9Pt5L3NO+liT3rDrDN2QQ==" spinCount="100000" sheet="1" objects="1" scenarios="1"/>
  <mergeCells count="39">
    <mergeCell ref="A200:L200"/>
    <mergeCell ref="L32:M32"/>
    <mergeCell ref="L29:M29"/>
    <mergeCell ref="I30:J30"/>
    <mergeCell ref="L30:M30"/>
    <mergeCell ref="A178:L178"/>
    <mergeCell ref="E175:F175"/>
    <mergeCell ref="D177:F177"/>
    <mergeCell ref="I177:J177"/>
    <mergeCell ref="A162:K162"/>
    <mergeCell ref="D163:E163"/>
    <mergeCell ref="D165:E165"/>
    <mergeCell ref="G165:H165"/>
    <mergeCell ref="D166:E166"/>
    <mergeCell ref="E197:F197"/>
    <mergeCell ref="D199:F199"/>
    <mergeCell ref="A1:G1"/>
    <mergeCell ref="I31:J31"/>
    <mergeCell ref="I25:J25"/>
    <mergeCell ref="I33:J33"/>
    <mergeCell ref="A169:L171"/>
    <mergeCell ref="L33:M33"/>
    <mergeCell ref="I28:J28"/>
    <mergeCell ref="L28:M28"/>
    <mergeCell ref="I29:J29"/>
    <mergeCell ref="L25:M25"/>
    <mergeCell ref="I26:J26"/>
    <mergeCell ref="L26:M26"/>
    <mergeCell ref="I27:J27"/>
    <mergeCell ref="L27:M27"/>
    <mergeCell ref="L31:M31"/>
    <mergeCell ref="I32:J32"/>
    <mergeCell ref="I199:J199"/>
    <mergeCell ref="A180:L182"/>
    <mergeCell ref="E186:F186"/>
    <mergeCell ref="D188:F188"/>
    <mergeCell ref="I188:J188"/>
    <mergeCell ref="A191:L193"/>
    <mergeCell ref="A189:L18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AF576-FCFF-45D5-BB10-5727FFBE84D3}">
  <dimension ref="A1:S257"/>
  <sheetViews>
    <sheetView showZeros="0" zoomScaleNormal="100" workbookViewId="0">
      <selection activeCell="D3" sqref="D3"/>
    </sheetView>
  </sheetViews>
  <sheetFormatPr baseColWidth="10" defaultRowHeight="15" x14ac:dyDescent="0.25"/>
  <cols>
    <col min="1" max="1" width="37.85546875" bestFit="1" customWidth="1"/>
    <col min="2" max="2" width="15" style="2" hidden="1" customWidth="1"/>
    <col min="3" max="3" width="18.85546875" hidden="1" customWidth="1"/>
    <col min="4" max="5" width="10.7109375" style="1" customWidth="1"/>
    <col min="6" max="6" width="16.7109375" style="1" customWidth="1"/>
    <col min="7" max="7" width="11.5703125" style="1" customWidth="1"/>
    <col min="8" max="8" width="10.85546875" style="1" customWidth="1"/>
    <col min="9" max="9" width="15.7109375" style="2" customWidth="1"/>
    <col min="10" max="10" width="20.5703125" style="10" customWidth="1"/>
    <col min="11" max="11" width="14.7109375" style="10" customWidth="1"/>
  </cols>
  <sheetData>
    <row r="1" spans="1:19" ht="21" x14ac:dyDescent="0.25">
      <c r="A1" s="261" t="s">
        <v>228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</row>
    <row r="2" spans="1:19" s="2" customFormat="1" x14ac:dyDescent="0.25">
      <c r="D2" s="7" t="s">
        <v>99</v>
      </c>
      <c r="E2" s="8" t="s">
        <v>100</v>
      </c>
      <c r="F2" s="8" t="s">
        <v>225</v>
      </c>
      <c r="G2" s="8" t="s">
        <v>162</v>
      </c>
      <c r="H2" s="8" t="s">
        <v>163</v>
      </c>
      <c r="I2" s="9" t="s">
        <v>164</v>
      </c>
      <c r="J2" s="209" t="s">
        <v>226</v>
      </c>
      <c r="K2" s="209" t="s">
        <v>161</v>
      </c>
    </row>
    <row r="3" spans="1:19" x14ac:dyDescent="0.25">
      <c r="A3" t="s">
        <v>0</v>
      </c>
      <c r="B3" s="21">
        <v>11.476574071200002</v>
      </c>
      <c r="C3" s="182">
        <v>22.953148142400003</v>
      </c>
      <c r="D3" s="4"/>
      <c r="E3" s="4"/>
      <c r="F3" s="4"/>
      <c r="G3" s="4"/>
      <c r="H3" s="4"/>
      <c r="I3" s="4"/>
      <c r="J3" s="10">
        <f>IFERROR((ROUND((B3*D3)+((B3*E3)*1.15),2)),"REVISAR")</f>
        <v>0</v>
      </c>
      <c r="K3" s="10">
        <f>IFERROR((ROUND((F3*C3)+(G3*C3*1.1)+(H3*C3*1.15)+(I3*C3*1.15*1.1),2)),"REVISAR")</f>
        <v>0</v>
      </c>
      <c r="R3" s="28"/>
      <c r="S3" s="28"/>
    </row>
    <row r="4" spans="1:19" x14ac:dyDescent="0.25">
      <c r="A4" t="s">
        <v>1</v>
      </c>
      <c r="B4" s="21">
        <v>12.62423147832</v>
      </c>
      <c r="C4" s="182">
        <v>24.10080554952</v>
      </c>
      <c r="D4" s="4"/>
      <c r="E4" s="4">
        <v>0</v>
      </c>
      <c r="F4" s="4"/>
      <c r="G4" s="4"/>
      <c r="H4" s="4">
        <v>0</v>
      </c>
      <c r="I4" s="4"/>
      <c r="J4" s="10">
        <f t="shared" ref="J4:J67" si="0">IFERROR((ROUND((B4*D4)+((B4*E4)*1.15),2)),"REVISAR")</f>
        <v>0</v>
      </c>
      <c r="K4" s="10">
        <f t="shared" ref="K4:K67" si="1">IFERROR((ROUND((F4*C4)+(G4*C4*1.1)+(H4*C4*1.15)+(I4*C4*1.15*1.1),2)),"REVISAR")</f>
        <v>0</v>
      </c>
      <c r="R4" s="28"/>
      <c r="S4" s="28"/>
    </row>
    <row r="5" spans="1:19" x14ac:dyDescent="0.25">
      <c r="A5" t="s">
        <v>2</v>
      </c>
      <c r="B5" s="21">
        <v>13.771888885439997</v>
      </c>
      <c r="C5" s="182">
        <v>26.396120363760001</v>
      </c>
      <c r="D5" s="4"/>
      <c r="E5" s="4"/>
      <c r="F5" s="4"/>
      <c r="G5" s="4"/>
      <c r="H5" s="4"/>
      <c r="I5" s="4"/>
      <c r="J5" s="10">
        <f t="shared" si="0"/>
        <v>0</v>
      </c>
      <c r="K5" s="10">
        <f t="shared" si="1"/>
        <v>0</v>
      </c>
      <c r="R5" s="28"/>
      <c r="S5" s="28"/>
    </row>
    <row r="6" spans="1:19" x14ac:dyDescent="0.25">
      <c r="A6" t="s">
        <v>3</v>
      </c>
      <c r="B6" s="21">
        <v>13.771888885439997</v>
      </c>
      <c r="C6" s="182">
        <v>28.691435177999999</v>
      </c>
      <c r="D6" s="4"/>
      <c r="E6" s="4"/>
      <c r="F6" s="4"/>
      <c r="G6" s="4"/>
      <c r="H6" s="4"/>
      <c r="I6" s="4"/>
      <c r="J6" s="10">
        <f t="shared" si="0"/>
        <v>0</v>
      </c>
      <c r="K6" s="10">
        <f t="shared" si="1"/>
        <v>0</v>
      </c>
      <c r="R6" s="28"/>
      <c r="S6" s="28"/>
    </row>
    <row r="7" spans="1:19" x14ac:dyDescent="0.25">
      <c r="A7" t="s">
        <v>4</v>
      </c>
      <c r="B7" s="21">
        <v>14.919546292559998</v>
      </c>
      <c r="C7" s="182">
        <v>29.839092585119996</v>
      </c>
      <c r="D7" s="4"/>
      <c r="E7" s="4"/>
      <c r="F7" s="4"/>
      <c r="G7" s="4"/>
      <c r="H7" s="4"/>
      <c r="I7" s="4"/>
      <c r="J7" s="10">
        <f t="shared" si="0"/>
        <v>0</v>
      </c>
      <c r="K7" s="10">
        <f t="shared" si="1"/>
        <v>0</v>
      </c>
      <c r="R7" s="28"/>
      <c r="S7" s="28"/>
    </row>
    <row r="8" spans="1:19" x14ac:dyDescent="0.25">
      <c r="A8" t="s">
        <v>5</v>
      </c>
      <c r="B8" s="21">
        <v>17.214861106799997</v>
      </c>
      <c r="C8" s="182">
        <v>33.282064806480001</v>
      </c>
      <c r="D8" s="4"/>
      <c r="E8" s="4"/>
      <c r="F8" s="4"/>
      <c r="G8" s="4"/>
      <c r="H8" s="4"/>
      <c r="I8" s="4"/>
      <c r="J8" s="10">
        <f t="shared" si="0"/>
        <v>0</v>
      </c>
      <c r="K8" s="10">
        <f t="shared" si="1"/>
        <v>0</v>
      </c>
      <c r="R8" s="28"/>
      <c r="S8" s="28"/>
    </row>
    <row r="9" spans="1:19" x14ac:dyDescent="0.25">
      <c r="A9" t="s">
        <v>102</v>
      </c>
      <c r="B9" s="21">
        <v>18.362518513920001</v>
      </c>
      <c r="C9" s="182">
        <v>37.872694434960003</v>
      </c>
      <c r="D9" s="4"/>
      <c r="E9" s="4"/>
      <c r="F9" s="4"/>
      <c r="G9" s="4"/>
      <c r="H9" s="4"/>
      <c r="I9" s="4"/>
      <c r="J9" s="10">
        <f t="shared" si="0"/>
        <v>0</v>
      </c>
      <c r="K9" s="10">
        <f t="shared" si="1"/>
        <v>0</v>
      </c>
      <c r="R9" s="28"/>
      <c r="S9" s="28"/>
    </row>
    <row r="10" spans="1:19" x14ac:dyDescent="0.25">
      <c r="A10" t="s">
        <v>103</v>
      </c>
      <c r="B10" s="21">
        <v>20.657833328160002</v>
      </c>
      <c r="C10" s="182">
        <v>41.315666656320005</v>
      </c>
      <c r="D10" s="4"/>
      <c r="E10" s="4"/>
      <c r="F10" s="4"/>
      <c r="G10" s="4"/>
      <c r="H10" s="4"/>
      <c r="I10" s="4"/>
      <c r="J10" s="10">
        <f t="shared" si="0"/>
        <v>0</v>
      </c>
      <c r="K10" s="10">
        <f t="shared" si="1"/>
        <v>0</v>
      </c>
      <c r="R10" s="28"/>
      <c r="S10" s="28"/>
    </row>
    <row r="11" spans="1:19" x14ac:dyDescent="0.25">
      <c r="A11" t="s">
        <v>6</v>
      </c>
      <c r="B11" s="21">
        <v>21.805490735279999</v>
      </c>
      <c r="C11" s="182">
        <v>45.906296284800007</v>
      </c>
      <c r="D11" s="4"/>
      <c r="E11" s="4"/>
      <c r="F11" s="4"/>
      <c r="G11" s="4"/>
      <c r="H11" s="4"/>
      <c r="I11" s="4"/>
      <c r="J11" s="10">
        <f t="shared" si="0"/>
        <v>0</v>
      </c>
      <c r="K11" s="10">
        <f t="shared" si="1"/>
        <v>0</v>
      </c>
      <c r="R11" s="28"/>
      <c r="S11" s="28"/>
    </row>
    <row r="12" spans="1:19" x14ac:dyDescent="0.25">
      <c r="A12" t="s">
        <v>104</v>
      </c>
      <c r="B12" s="21">
        <v>24.10080554952</v>
      </c>
      <c r="C12" s="182">
        <v>49.349268506160001</v>
      </c>
      <c r="D12" s="4"/>
      <c r="E12" s="4"/>
      <c r="F12" s="4"/>
      <c r="G12" s="4"/>
      <c r="H12" s="4"/>
      <c r="I12" s="4"/>
      <c r="J12" s="10">
        <f t="shared" si="0"/>
        <v>0</v>
      </c>
      <c r="K12" s="10">
        <f t="shared" si="1"/>
        <v>0</v>
      </c>
      <c r="R12" s="28"/>
      <c r="S12" s="28"/>
    </row>
    <row r="13" spans="1:19" s="2" customFormat="1" x14ac:dyDescent="0.25">
      <c r="A13" t="s">
        <v>7</v>
      </c>
      <c r="B13" s="21">
        <v>26.396120363760001</v>
      </c>
      <c r="C13" s="182">
        <v>57.382870355999998</v>
      </c>
      <c r="D13" s="4"/>
      <c r="E13" s="4"/>
      <c r="F13" s="4"/>
      <c r="G13" s="4"/>
      <c r="H13" s="4"/>
      <c r="I13" s="4"/>
      <c r="J13" s="10">
        <f t="shared" si="0"/>
        <v>0</v>
      </c>
      <c r="K13" s="10">
        <f t="shared" si="1"/>
        <v>0</v>
      </c>
      <c r="R13" s="28"/>
      <c r="S13" s="28"/>
    </row>
    <row r="14" spans="1:19" s="2" customFormat="1" ht="15.75" thickBot="1" x14ac:dyDescent="0.3">
      <c r="A14" t="s">
        <v>8</v>
      </c>
      <c r="B14" s="21">
        <v>0</v>
      </c>
      <c r="C14" s="183">
        <v>0</v>
      </c>
      <c r="D14" s="7" t="s">
        <v>99</v>
      </c>
      <c r="E14" s="8" t="s">
        <v>100</v>
      </c>
      <c r="F14" s="8" t="s">
        <v>225</v>
      </c>
      <c r="G14" s="8" t="s">
        <v>162</v>
      </c>
      <c r="H14" s="8" t="s">
        <v>163</v>
      </c>
      <c r="I14" s="9" t="s">
        <v>164</v>
      </c>
      <c r="J14" s="10"/>
      <c r="K14" s="10"/>
      <c r="L14" s="75" t="s">
        <v>313</v>
      </c>
      <c r="R14" s="28"/>
      <c r="S14" s="28"/>
    </row>
    <row r="15" spans="1:19" s="2" customFormat="1" x14ac:dyDescent="0.25">
      <c r="A15" t="s">
        <v>9</v>
      </c>
      <c r="B15" s="21">
        <v>12.62423147832</v>
      </c>
      <c r="C15" s="182">
        <v>24.10080554952</v>
      </c>
      <c r="D15" s="4"/>
      <c r="E15" s="4"/>
      <c r="F15" s="4"/>
      <c r="G15" s="4">
        <v>0</v>
      </c>
      <c r="H15" s="4"/>
      <c r="I15" s="4"/>
      <c r="J15" s="10">
        <f t="shared" si="0"/>
        <v>0</v>
      </c>
      <c r="K15" s="10">
        <f t="shared" si="1"/>
        <v>0</v>
      </c>
      <c r="L15" s="60"/>
      <c r="M15" s="61"/>
      <c r="N15" s="61" t="s">
        <v>307</v>
      </c>
      <c r="O15" s="61"/>
      <c r="P15" s="62"/>
      <c r="R15" s="28"/>
      <c r="S15" s="28"/>
    </row>
    <row r="16" spans="1:19" s="2" customFormat="1" x14ac:dyDescent="0.25">
      <c r="A16" t="s">
        <v>10</v>
      </c>
      <c r="B16" s="21">
        <v>13.771888885439997</v>
      </c>
      <c r="C16" s="182">
        <v>26.396120363760001</v>
      </c>
      <c r="D16" s="4"/>
      <c r="E16" s="4"/>
      <c r="F16" s="4"/>
      <c r="G16" s="4"/>
      <c r="H16" s="4">
        <v>0</v>
      </c>
      <c r="I16" s="4"/>
      <c r="J16" s="10">
        <f t="shared" si="0"/>
        <v>0</v>
      </c>
      <c r="K16" s="10">
        <f t="shared" si="1"/>
        <v>0</v>
      </c>
      <c r="L16" s="63"/>
      <c r="M16" s="68"/>
      <c r="N16" s="69" t="s">
        <v>308</v>
      </c>
      <c r="O16" s="68"/>
      <c r="P16" s="64"/>
      <c r="R16" s="28"/>
      <c r="S16" s="28"/>
    </row>
    <row r="17" spans="1:19" s="2" customFormat="1" x14ac:dyDescent="0.25">
      <c r="A17" t="s">
        <v>11</v>
      </c>
      <c r="B17" s="21">
        <v>14.919546292559998</v>
      </c>
      <c r="C17" s="182">
        <v>27.543777770879995</v>
      </c>
      <c r="D17" s="4"/>
      <c r="E17" s="4"/>
      <c r="F17" s="4"/>
      <c r="G17" s="4"/>
      <c r="H17" s="4"/>
      <c r="I17" s="4"/>
      <c r="J17" s="10">
        <f t="shared" si="0"/>
        <v>0</v>
      </c>
      <c r="K17" s="10">
        <f t="shared" si="1"/>
        <v>0</v>
      </c>
      <c r="L17" s="63"/>
      <c r="M17" s="68"/>
      <c r="N17" s="68" t="s">
        <v>309</v>
      </c>
      <c r="O17" s="68"/>
      <c r="P17" s="64"/>
      <c r="R17" s="28"/>
      <c r="S17" s="28"/>
    </row>
    <row r="18" spans="1:19" s="2" customFormat="1" x14ac:dyDescent="0.25">
      <c r="A18" t="s">
        <v>12</v>
      </c>
      <c r="B18" s="21">
        <v>14.919546292559998</v>
      </c>
      <c r="C18" s="182">
        <v>29.839092585119996</v>
      </c>
      <c r="D18" s="4"/>
      <c r="E18" s="4"/>
      <c r="F18" s="4"/>
      <c r="G18" s="4"/>
      <c r="H18" s="4"/>
      <c r="I18" s="4"/>
      <c r="J18" s="10">
        <f t="shared" si="0"/>
        <v>0</v>
      </c>
      <c r="K18" s="10">
        <f t="shared" si="1"/>
        <v>0</v>
      </c>
      <c r="L18" s="63"/>
      <c r="M18" s="68"/>
      <c r="N18" s="68" t="s">
        <v>312</v>
      </c>
      <c r="O18" s="68"/>
      <c r="P18" s="64"/>
      <c r="R18" s="28"/>
      <c r="S18" s="28"/>
    </row>
    <row r="19" spans="1:19" s="2" customFormat="1" x14ac:dyDescent="0.25">
      <c r="A19" t="s">
        <v>13</v>
      </c>
      <c r="B19" s="21">
        <v>16.067203699679997</v>
      </c>
      <c r="C19" s="182">
        <v>32.134407399359993</v>
      </c>
      <c r="D19" s="4"/>
      <c r="E19" s="4"/>
      <c r="F19" s="4"/>
      <c r="G19" s="4"/>
      <c r="H19" s="4"/>
      <c r="I19" s="4"/>
      <c r="J19" s="10">
        <f t="shared" si="0"/>
        <v>0</v>
      </c>
      <c r="K19" s="10">
        <f t="shared" si="1"/>
        <v>0</v>
      </c>
      <c r="L19" s="72"/>
      <c r="M19" s="73"/>
      <c r="N19" s="73"/>
      <c r="O19" s="73"/>
      <c r="P19" s="74"/>
      <c r="R19" s="28"/>
      <c r="S19" s="28"/>
    </row>
    <row r="20" spans="1:19" s="2" customFormat="1" x14ac:dyDescent="0.25">
      <c r="A20" t="s">
        <v>14</v>
      </c>
      <c r="B20" s="21">
        <v>17.214861106799997</v>
      </c>
      <c r="C20" s="182">
        <v>35.577379620719995</v>
      </c>
      <c r="D20" s="4"/>
      <c r="E20" s="4"/>
      <c r="F20" s="4"/>
      <c r="G20" s="4"/>
      <c r="H20" s="4"/>
      <c r="I20" s="4"/>
      <c r="J20" s="10">
        <f t="shared" si="0"/>
        <v>0</v>
      </c>
      <c r="K20" s="10">
        <f t="shared" si="1"/>
        <v>0</v>
      </c>
      <c r="L20" s="63"/>
      <c r="M20" s="68"/>
      <c r="N20" s="68" t="s">
        <v>361</v>
      </c>
      <c r="O20" s="68"/>
      <c r="P20" s="64"/>
      <c r="R20" s="28"/>
      <c r="S20" s="28"/>
    </row>
    <row r="21" spans="1:19" s="2" customFormat="1" x14ac:dyDescent="0.25">
      <c r="A21" t="s">
        <v>105</v>
      </c>
      <c r="B21" s="21">
        <v>19.510175921039998</v>
      </c>
      <c r="C21" s="182">
        <v>40.168009249199997</v>
      </c>
      <c r="D21" s="4"/>
      <c r="E21" s="4"/>
      <c r="F21" s="4"/>
      <c r="G21" s="4"/>
      <c r="H21" s="4"/>
      <c r="I21" s="4"/>
      <c r="J21" s="10">
        <f t="shared" si="0"/>
        <v>0</v>
      </c>
      <c r="K21" s="10">
        <f t="shared" si="1"/>
        <v>0</v>
      </c>
      <c r="L21" s="63"/>
      <c r="M21" s="68"/>
      <c r="N21" s="68" t="s">
        <v>310</v>
      </c>
      <c r="O21" s="68"/>
      <c r="P21" s="64"/>
      <c r="R21" s="28"/>
      <c r="S21" s="28"/>
    </row>
    <row r="22" spans="1:19" s="2" customFormat="1" x14ac:dyDescent="0.25">
      <c r="A22" t="s">
        <v>106</v>
      </c>
      <c r="B22" s="21">
        <v>20.657833328160002</v>
      </c>
      <c r="C22" s="182">
        <v>42.463324063439998</v>
      </c>
      <c r="D22" s="4"/>
      <c r="E22" s="4"/>
      <c r="F22" s="4"/>
      <c r="G22" s="4"/>
      <c r="H22" s="4"/>
      <c r="I22" s="4"/>
      <c r="J22" s="10">
        <f t="shared" si="0"/>
        <v>0</v>
      </c>
      <c r="K22" s="10">
        <f t="shared" si="1"/>
        <v>0</v>
      </c>
      <c r="L22" s="91" t="s">
        <v>359</v>
      </c>
      <c r="M22" s="93"/>
      <c r="N22" s="93"/>
      <c r="O22" s="93"/>
      <c r="P22" s="92"/>
      <c r="R22" s="28"/>
      <c r="S22" s="28"/>
    </row>
    <row r="23" spans="1:19" s="2" customFormat="1" x14ac:dyDescent="0.25">
      <c r="A23" t="s">
        <v>15</v>
      </c>
      <c r="B23" s="21">
        <v>21.805490735279999</v>
      </c>
      <c r="C23" s="182">
        <v>47.05395369192</v>
      </c>
      <c r="D23" s="4"/>
      <c r="E23" s="4"/>
      <c r="F23" s="4"/>
      <c r="G23" s="4"/>
      <c r="H23" s="4"/>
      <c r="I23" s="4"/>
      <c r="J23" s="10">
        <f t="shared" si="0"/>
        <v>0</v>
      </c>
      <c r="K23" s="10">
        <f t="shared" si="1"/>
        <v>0</v>
      </c>
      <c r="L23" s="91" t="s">
        <v>360</v>
      </c>
      <c r="M23" s="93"/>
      <c r="N23" s="93"/>
      <c r="O23" s="93"/>
      <c r="P23" s="92"/>
      <c r="R23" s="28"/>
      <c r="S23" s="28"/>
    </row>
    <row r="24" spans="1:19" s="2" customFormat="1" x14ac:dyDescent="0.25">
      <c r="A24" t="s">
        <v>107</v>
      </c>
      <c r="B24" s="21">
        <v>24.10080554952</v>
      </c>
      <c r="C24" s="182">
        <v>50.496925913280002</v>
      </c>
      <c r="D24" s="4"/>
      <c r="E24" s="4"/>
      <c r="F24" s="4"/>
      <c r="G24" s="4"/>
      <c r="H24" s="4"/>
      <c r="I24" s="4"/>
      <c r="J24" s="10">
        <f t="shared" si="0"/>
        <v>0</v>
      </c>
      <c r="K24" s="10">
        <f t="shared" si="1"/>
        <v>0</v>
      </c>
      <c r="L24" s="72"/>
      <c r="M24" s="73"/>
      <c r="N24" s="73"/>
      <c r="O24" s="73"/>
      <c r="P24" s="74"/>
      <c r="R24" s="28"/>
      <c r="S24" s="28"/>
    </row>
    <row r="25" spans="1:19" s="2" customFormat="1" ht="15.75" thickBot="1" x14ac:dyDescent="0.3">
      <c r="A25" t="s">
        <v>108</v>
      </c>
      <c r="B25" s="21">
        <v>26.396120363760001</v>
      </c>
      <c r="C25" s="182">
        <v>59.678185170239992</v>
      </c>
      <c r="D25" s="4"/>
      <c r="E25" s="4"/>
      <c r="F25" s="4"/>
      <c r="G25" s="4"/>
      <c r="H25" s="4"/>
      <c r="I25" s="4"/>
      <c r="J25" s="10">
        <f t="shared" si="0"/>
        <v>0</v>
      </c>
      <c r="K25" s="10">
        <f t="shared" si="1"/>
        <v>0</v>
      </c>
      <c r="L25" s="65"/>
      <c r="M25" s="66"/>
      <c r="N25" s="66" t="s">
        <v>311</v>
      </c>
      <c r="O25" s="66"/>
      <c r="P25" s="67"/>
      <c r="R25" s="28"/>
      <c r="S25" s="28"/>
    </row>
    <row r="26" spans="1:19" s="2" customFormat="1" x14ac:dyDescent="0.25">
      <c r="A26"/>
      <c r="B26" s="21">
        <v>0</v>
      </c>
      <c r="C26" s="183">
        <v>0</v>
      </c>
      <c r="D26" s="7" t="s">
        <v>99</v>
      </c>
      <c r="E26" s="8" t="s">
        <v>100</v>
      </c>
      <c r="F26" s="8" t="s">
        <v>225</v>
      </c>
      <c r="G26" s="8" t="s">
        <v>162</v>
      </c>
      <c r="H26" s="8" t="s">
        <v>163</v>
      </c>
      <c r="I26" s="9" t="s">
        <v>164</v>
      </c>
      <c r="J26" s="10"/>
      <c r="K26" s="10"/>
      <c r="L26" s="70"/>
      <c r="M26" s="71" t="s">
        <v>288</v>
      </c>
      <c r="O26" s="70"/>
      <c r="P26" s="71" t="s">
        <v>288</v>
      </c>
      <c r="R26" s="28"/>
      <c r="S26" s="28"/>
    </row>
    <row r="27" spans="1:19" s="2" customFormat="1" x14ac:dyDescent="0.25">
      <c r="A27" t="s">
        <v>24</v>
      </c>
      <c r="B27" s="21">
        <v>18.362518513920001</v>
      </c>
      <c r="C27" s="182">
        <v>30.98674999224</v>
      </c>
      <c r="D27" s="4"/>
      <c r="E27" s="4"/>
      <c r="F27" s="4"/>
      <c r="G27" s="4">
        <v>0</v>
      </c>
      <c r="H27" s="4"/>
      <c r="I27" s="4"/>
      <c r="J27" s="10">
        <f t="shared" si="0"/>
        <v>0</v>
      </c>
      <c r="K27" s="10">
        <f t="shared" si="1"/>
        <v>0</v>
      </c>
      <c r="L27" s="70"/>
      <c r="M27" s="80">
        <v>29</v>
      </c>
      <c r="O27" s="70"/>
      <c r="P27" s="80">
        <v>30</v>
      </c>
      <c r="R27" s="28"/>
      <c r="S27" s="28"/>
    </row>
    <row r="28" spans="1:19" s="2" customFormat="1" ht="15.75" thickBot="1" x14ac:dyDescent="0.3">
      <c r="A28" t="s">
        <v>25</v>
      </c>
      <c r="B28" s="21">
        <v>20.657833328160002</v>
      </c>
      <c r="C28" s="182">
        <v>34.429722213599995</v>
      </c>
      <c r="D28" s="4"/>
      <c r="E28" s="4"/>
      <c r="F28" s="4"/>
      <c r="G28" s="4"/>
      <c r="H28" s="4">
        <v>0</v>
      </c>
      <c r="I28" s="4"/>
      <c r="J28" s="10">
        <f t="shared" si="0"/>
        <v>0</v>
      </c>
      <c r="K28" s="10">
        <f t="shared" si="1"/>
        <v>0</v>
      </c>
      <c r="L28" s="78"/>
      <c r="M28" s="79" t="s">
        <v>314</v>
      </c>
      <c r="O28" s="78"/>
      <c r="P28" s="79" t="s">
        <v>315</v>
      </c>
      <c r="R28" s="28"/>
      <c r="S28" s="28"/>
    </row>
    <row r="29" spans="1:19" s="2" customFormat="1" x14ac:dyDescent="0.25">
      <c r="A29" t="s">
        <v>26</v>
      </c>
      <c r="B29" s="21">
        <v>21.805490735279999</v>
      </c>
      <c r="C29" s="182">
        <v>34.429722213599995</v>
      </c>
      <c r="D29" s="4"/>
      <c r="E29" s="4"/>
      <c r="F29" s="4"/>
      <c r="G29" s="4"/>
      <c r="H29" s="4"/>
      <c r="I29" s="4"/>
      <c r="J29" s="10">
        <f t="shared" si="0"/>
        <v>0</v>
      </c>
      <c r="K29" s="10">
        <f t="shared" si="1"/>
        <v>0</v>
      </c>
      <c r="L29" s="76"/>
      <c r="M29" s="77" t="s">
        <v>288</v>
      </c>
      <c r="O29" s="76"/>
      <c r="P29" s="77" t="s">
        <v>288</v>
      </c>
      <c r="R29" s="28"/>
      <c r="S29" s="28"/>
    </row>
    <row r="30" spans="1:19" s="2" customFormat="1" x14ac:dyDescent="0.25">
      <c r="A30" t="s">
        <v>27</v>
      </c>
      <c r="B30" s="21">
        <v>24.10080554952</v>
      </c>
      <c r="C30" s="182">
        <v>39.020351842079997</v>
      </c>
      <c r="D30" s="4"/>
      <c r="E30" s="4"/>
      <c r="F30" s="4"/>
      <c r="G30" s="4"/>
      <c r="H30" s="4"/>
      <c r="I30" s="4"/>
      <c r="J30" s="10">
        <f t="shared" si="0"/>
        <v>0</v>
      </c>
      <c r="K30" s="10">
        <f t="shared" si="1"/>
        <v>0</v>
      </c>
      <c r="L30" s="70"/>
      <c r="M30" s="80">
        <v>32</v>
      </c>
      <c r="O30" s="70"/>
      <c r="P30" s="80">
        <v>717</v>
      </c>
      <c r="R30" s="28"/>
      <c r="S30" s="28"/>
    </row>
    <row r="31" spans="1:19" s="2" customFormat="1" ht="15.75" thickBot="1" x14ac:dyDescent="0.3">
      <c r="A31" t="s">
        <v>28</v>
      </c>
      <c r="B31" s="21">
        <v>26.396120363760001</v>
      </c>
      <c r="C31" s="182">
        <v>42.463324063439998</v>
      </c>
      <c r="D31" s="4"/>
      <c r="E31" s="4"/>
      <c r="F31" s="4"/>
      <c r="G31" s="4"/>
      <c r="H31" s="4"/>
      <c r="I31" s="4"/>
      <c r="J31" s="10">
        <f t="shared" si="0"/>
        <v>0</v>
      </c>
      <c r="K31" s="10">
        <f t="shared" si="1"/>
        <v>0</v>
      </c>
      <c r="L31" s="78"/>
      <c r="M31" s="79" t="s">
        <v>316</v>
      </c>
      <c r="O31" s="78"/>
      <c r="P31" s="79" t="s">
        <v>317</v>
      </c>
      <c r="R31" s="28"/>
      <c r="S31" s="28"/>
    </row>
    <row r="32" spans="1:19" s="2" customFormat="1" x14ac:dyDescent="0.25">
      <c r="A32" t="s">
        <v>29</v>
      </c>
      <c r="B32" s="21">
        <v>28.691435177999999</v>
      </c>
      <c r="C32" s="182">
        <v>45.906296284800007</v>
      </c>
      <c r="D32" s="4"/>
      <c r="E32" s="4"/>
      <c r="F32" s="4"/>
      <c r="G32" s="4"/>
      <c r="H32" s="4"/>
      <c r="I32" s="4"/>
      <c r="J32" s="10">
        <f t="shared" si="0"/>
        <v>0</v>
      </c>
      <c r="K32" s="10">
        <f t="shared" si="1"/>
        <v>0</v>
      </c>
      <c r="L32" s="76"/>
      <c r="M32" s="77" t="s">
        <v>288</v>
      </c>
      <c r="O32" s="76"/>
      <c r="P32" s="77" t="s">
        <v>288</v>
      </c>
      <c r="R32" s="28"/>
      <c r="S32" s="28"/>
    </row>
    <row r="33" spans="1:19" s="2" customFormat="1" x14ac:dyDescent="0.25">
      <c r="A33" t="s">
        <v>112</v>
      </c>
      <c r="B33" s="21">
        <v>30.98674999224</v>
      </c>
      <c r="C33" s="182">
        <v>49.349268506160001</v>
      </c>
      <c r="D33" s="4"/>
      <c r="E33" s="4"/>
      <c r="F33" s="4"/>
      <c r="G33" s="4"/>
      <c r="H33" s="4"/>
      <c r="I33" s="4"/>
      <c r="J33" s="10">
        <f t="shared" si="0"/>
        <v>0</v>
      </c>
      <c r="K33" s="10">
        <f t="shared" si="1"/>
        <v>0</v>
      </c>
      <c r="L33" s="70"/>
      <c r="M33" s="80">
        <v>718</v>
      </c>
      <c r="O33" s="70"/>
      <c r="P33" s="80">
        <v>719</v>
      </c>
      <c r="R33" s="28"/>
      <c r="S33" s="28"/>
    </row>
    <row r="34" spans="1:19" s="2" customFormat="1" ht="15.75" thickBot="1" x14ac:dyDescent="0.3">
      <c r="A34" t="s">
        <v>113</v>
      </c>
      <c r="B34" s="21">
        <v>33.282064806480001</v>
      </c>
      <c r="C34" s="182">
        <v>52.792240727520003</v>
      </c>
      <c r="D34" s="4"/>
      <c r="E34" s="4"/>
      <c r="F34" s="4"/>
      <c r="G34" s="4"/>
      <c r="H34" s="4"/>
      <c r="I34" s="4"/>
      <c r="J34" s="10">
        <f t="shared" si="0"/>
        <v>0</v>
      </c>
      <c r="K34" s="10">
        <f t="shared" si="1"/>
        <v>0</v>
      </c>
      <c r="L34" s="78"/>
      <c r="M34" s="79" t="s">
        <v>318</v>
      </c>
      <c r="O34" s="78"/>
      <c r="P34" s="79" t="s">
        <v>319</v>
      </c>
      <c r="R34" s="28"/>
      <c r="S34" s="28"/>
    </row>
    <row r="35" spans="1:19" s="2" customFormat="1" x14ac:dyDescent="0.25">
      <c r="A35" t="s">
        <v>30</v>
      </c>
      <c r="B35" s="21">
        <v>34.429722213599995</v>
      </c>
      <c r="C35" s="182">
        <v>58.530527763119991</v>
      </c>
      <c r="D35" s="4"/>
      <c r="E35" s="4"/>
      <c r="F35" s="4"/>
      <c r="G35" s="4"/>
      <c r="H35" s="4"/>
      <c r="I35" s="4"/>
      <c r="J35" s="10">
        <f t="shared" si="0"/>
        <v>0</v>
      </c>
      <c r="K35" s="10">
        <f t="shared" si="1"/>
        <v>0</v>
      </c>
      <c r="L35" s="76"/>
      <c r="M35" s="77" t="s">
        <v>288</v>
      </c>
      <c r="O35" s="76"/>
      <c r="P35" s="77" t="s">
        <v>288</v>
      </c>
      <c r="R35" s="28"/>
      <c r="S35" s="28"/>
    </row>
    <row r="36" spans="1:19" s="2" customFormat="1" x14ac:dyDescent="0.25">
      <c r="A36" t="s">
        <v>114</v>
      </c>
      <c r="B36" s="21">
        <v>35.577379620719995</v>
      </c>
      <c r="C36" s="182">
        <v>60.82584257736</v>
      </c>
      <c r="D36" s="4"/>
      <c r="E36" s="4"/>
      <c r="F36" s="4"/>
      <c r="G36" s="4"/>
      <c r="H36" s="4"/>
      <c r="I36" s="4"/>
      <c r="J36" s="10">
        <f t="shared" si="0"/>
        <v>0</v>
      </c>
      <c r="K36" s="10">
        <f t="shared" si="1"/>
        <v>0</v>
      </c>
      <c r="L36" s="70"/>
      <c r="M36" s="80">
        <v>720</v>
      </c>
      <c r="O36" s="70"/>
      <c r="P36" s="80">
        <v>724</v>
      </c>
      <c r="R36" s="28"/>
      <c r="S36" s="28"/>
    </row>
    <row r="37" spans="1:19" s="2" customFormat="1" ht="15.75" thickBot="1" x14ac:dyDescent="0.3">
      <c r="A37" t="s">
        <v>115</v>
      </c>
      <c r="B37" s="21">
        <v>40.168009249199997</v>
      </c>
      <c r="C37" s="182">
        <v>72.302416648560012</v>
      </c>
      <c r="D37" s="4"/>
      <c r="E37" s="4"/>
      <c r="F37" s="4"/>
      <c r="G37" s="4"/>
      <c r="H37" s="4"/>
      <c r="I37" s="4"/>
      <c r="J37" s="10">
        <f t="shared" si="0"/>
        <v>0</v>
      </c>
      <c r="K37" s="10">
        <f t="shared" si="1"/>
        <v>0</v>
      </c>
      <c r="L37" s="78"/>
      <c r="M37" s="79" t="s">
        <v>320</v>
      </c>
      <c r="O37" s="78"/>
      <c r="P37" s="79" t="s">
        <v>321</v>
      </c>
      <c r="R37" s="28"/>
      <c r="S37" s="28"/>
    </row>
    <row r="38" spans="1:19" s="2" customFormat="1" x14ac:dyDescent="0.25">
      <c r="A38"/>
      <c r="B38" s="21">
        <v>0</v>
      </c>
      <c r="C38" s="183">
        <v>0</v>
      </c>
      <c r="D38" s="7" t="s">
        <v>99</v>
      </c>
      <c r="E38" s="8" t="s">
        <v>100</v>
      </c>
      <c r="F38" s="8" t="s">
        <v>225</v>
      </c>
      <c r="G38" s="8" t="s">
        <v>162</v>
      </c>
      <c r="H38" s="8" t="s">
        <v>163</v>
      </c>
      <c r="I38" s="9" t="s">
        <v>164</v>
      </c>
      <c r="J38" s="10"/>
      <c r="K38" s="10"/>
      <c r="L38" s="76"/>
      <c r="M38" s="77" t="s">
        <v>288</v>
      </c>
      <c r="O38" s="76"/>
      <c r="P38" s="77" t="s">
        <v>288</v>
      </c>
      <c r="R38" s="28"/>
      <c r="S38" s="28"/>
    </row>
    <row r="39" spans="1:19" s="2" customFormat="1" x14ac:dyDescent="0.25">
      <c r="A39" t="s">
        <v>31</v>
      </c>
      <c r="B39" s="21">
        <v>20.657833328160002</v>
      </c>
      <c r="C39" s="182">
        <v>34.429722213599995</v>
      </c>
      <c r="D39" s="4"/>
      <c r="E39" s="4"/>
      <c r="F39" s="4"/>
      <c r="G39" s="4">
        <v>0</v>
      </c>
      <c r="H39" s="4"/>
      <c r="I39" s="4"/>
      <c r="J39" s="10">
        <f t="shared" si="0"/>
        <v>0</v>
      </c>
      <c r="K39" s="10">
        <f t="shared" si="1"/>
        <v>0</v>
      </c>
      <c r="L39" s="70"/>
      <c r="M39" s="80">
        <v>725</v>
      </c>
      <c r="O39" s="70"/>
      <c r="P39" s="80">
        <v>748</v>
      </c>
      <c r="R39" s="28"/>
      <c r="S39" s="28"/>
    </row>
    <row r="40" spans="1:19" s="2" customFormat="1" ht="15.75" thickBot="1" x14ac:dyDescent="0.3">
      <c r="A40" t="s">
        <v>32</v>
      </c>
      <c r="B40" s="21">
        <v>21.805490735279999</v>
      </c>
      <c r="C40" s="182">
        <v>36.725037027840003</v>
      </c>
      <c r="D40" s="4"/>
      <c r="E40" s="4"/>
      <c r="F40" s="4"/>
      <c r="G40" s="4"/>
      <c r="H40" s="4">
        <v>0</v>
      </c>
      <c r="I40" s="4"/>
      <c r="J40" s="10">
        <f t="shared" si="0"/>
        <v>0</v>
      </c>
      <c r="K40" s="10">
        <f t="shared" si="1"/>
        <v>0</v>
      </c>
      <c r="L40" s="78"/>
      <c r="M40" s="79" t="s">
        <v>322</v>
      </c>
      <c r="O40" s="78"/>
      <c r="P40" s="79" t="s">
        <v>323</v>
      </c>
      <c r="R40" s="28"/>
      <c r="S40" s="28"/>
    </row>
    <row r="41" spans="1:19" s="2" customFormat="1" x14ac:dyDescent="0.25">
      <c r="A41" t="s">
        <v>33</v>
      </c>
      <c r="B41" s="21">
        <v>22.953148142400003</v>
      </c>
      <c r="C41" s="182">
        <v>39.020351842079997</v>
      </c>
      <c r="D41" s="4"/>
      <c r="E41" s="4"/>
      <c r="F41" s="4"/>
      <c r="G41" s="4"/>
      <c r="H41" s="4"/>
      <c r="I41" s="4"/>
      <c r="J41" s="10">
        <f t="shared" si="0"/>
        <v>0</v>
      </c>
      <c r="K41" s="10">
        <f t="shared" si="1"/>
        <v>0</v>
      </c>
      <c r="L41" s="76"/>
      <c r="M41" s="77" t="s">
        <v>288</v>
      </c>
      <c r="O41" s="76"/>
      <c r="P41" s="77" t="s">
        <v>288</v>
      </c>
      <c r="R41" s="28"/>
      <c r="S41" s="28"/>
    </row>
    <row r="42" spans="1:19" s="2" customFormat="1" x14ac:dyDescent="0.25">
      <c r="A42" t="s">
        <v>34</v>
      </c>
      <c r="B42" s="21">
        <v>26.396120363760001</v>
      </c>
      <c r="C42" s="182">
        <v>41.315666656320005</v>
      </c>
      <c r="D42" s="4"/>
      <c r="E42" s="4"/>
      <c r="F42" s="4"/>
      <c r="G42" s="4"/>
      <c r="H42" s="4"/>
      <c r="I42" s="4"/>
      <c r="J42" s="10">
        <f t="shared" si="0"/>
        <v>0</v>
      </c>
      <c r="K42" s="10">
        <f t="shared" si="1"/>
        <v>0</v>
      </c>
      <c r="L42" s="70"/>
      <c r="M42" s="80">
        <v>749</v>
      </c>
      <c r="O42" s="70"/>
      <c r="P42" s="80">
        <v>750</v>
      </c>
      <c r="R42" s="28"/>
      <c r="S42" s="28"/>
    </row>
    <row r="43" spans="1:19" s="2" customFormat="1" ht="15.75" thickBot="1" x14ac:dyDescent="0.3">
      <c r="A43" t="s">
        <v>35</v>
      </c>
      <c r="B43" s="21">
        <v>28.691435177999999</v>
      </c>
      <c r="C43" s="182">
        <v>45.906296284800007</v>
      </c>
      <c r="D43" s="4"/>
      <c r="E43" s="4"/>
      <c r="F43" s="4"/>
      <c r="G43" s="4"/>
      <c r="H43" s="4"/>
      <c r="I43" s="4"/>
      <c r="J43" s="10">
        <f t="shared" si="0"/>
        <v>0</v>
      </c>
      <c r="K43" s="10">
        <f t="shared" si="1"/>
        <v>0</v>
      </c>
      <c r="L43" s="78"/>
      <c r="M43" s="79" t="s">
        <v>324</v>
      </c>
      <c r="O43" s="78"/>
      <c r="P43" s="79" t="s">
        <v>325</v>
      </c>
      <c r="R43" s="28"/>
      <c r="S43" s="28"/>
    </row>
    <row r="44" spans="1:19" s="2" customFormat="1" x14ac:dyDescent="0.25">
      <c r="A44" t="s">
        <v>36</v>
      </c>
      <c r="B44" s="21">
        <v>30.98674999224</v>
      </c>
      <c r="C44" s="182">
        <v>51.644583320400002</v>
      </c>
      <c r="D44" s="4"/>
      <c r="E44" s="4"/>
      <c r="F44" s="4"/>
      <c r="G44" s="4"/>
      <c r="H44" s="4"/>
      <c r="I44" s="4"/>
      <c r="J44" s="10">
        <f t="shared" si="0"/>
        <v>0</v>
      </c>
      <c r="K44" s="10">
        <f t="shared" si="1"/>
        <v>0</v>
      </c>
      <c r="L44" s="76"/>
      <c r="M44" s="77" t="s">
        <v>288</v>
      </c>
      <c r="O44" s="76"/>
      <c r="P44" s="77" t="s">
        <v>288</v>
      </c>
      <c r="R44" s="28"/>
      <c r="S44" s="28"/>
    </row>
    <row r="45" spans="1:19" s="2" customFormat="1" x14ac:dyDescent="0.25">
      <c r="A45" t="s">
        <v>116</v>
      </c>
      <c r="B45" s="21">
        <v>33.282064806480001</v>
      </c>
      <c r="C45" s="182">
        <v>57.382870355999998</v>
      </c>
      <c r="D45" s="4"/>
      <c r="E45" s="4"/>
      <c r="F45" s="4"/>
      <c r="G45" s="4"/>
      <c r="H45" s="4"/>
      <c r="I45" s="4"/>
      <c r="J45" s="10">
        <f t="shared" si="0"/>
        <v>0</v>
      </c>
      <c r="K45" s="10">
        <f t="shared" si="1"/>
        <v>0</v>
      </c>
      <c r="L45" s="70"/>
      <c r="M45" s="80">
        <v>751</v>
      </c>
      <c r="O45" s="70"/>
      <c r="P45" s="80">
        <v>752</v>
      </c>
      <c r="R45" s="28"/>
      <c r="S45" s="28"/>
    </row>
    <row r="46" spans="1:19" s="2" customFormat="1" ht="15.75" thickBot="1" x14ac:dyDescent="0.3">
      <c r="A46" t="s">
        <v>117</v>
      </c>
      <c r="B46" s="21">
        <v>34.429722213599995</v>
      </c>
      <c r="C46" s="182">
        <v>59.678185170239992</v>
      </c>
      <c r="D46" s="4"/>
      <c r="E46" s="4"/>
      <c r="F46" s="4"/>
      <c r="G46" s="4"/>
      <c r="H46" s="4"/>
      <c r="I46" s="4"/>
      <c r="J46" s="10">
        <f t="shared" si="0"/>
        <v>0</v>
      </c>
      <c r="K46" s="10">
        <f t="shared" si="1"/>
        <v>0</v>
      </c>
      <c r="L46" s="78"/>
      <c r="M46" s="79" t="s">
        <v>326</v>
      </c>
      <c r="O46" s="78"/>
      <c r="P46" s="79" t="s">
        <v>327</v>
      </c>
      <c r="R46" s="28"/>
      <c r="S46" s="28"/>
    </row>
    <row r="47" spans="1:19" s="2" customFormat="1" x14ac:dyDescent="0.25">
      <c r="A47" t="s">
        <v>37</v>
      </c>
      <c r="B47" s="21">
        <v>36.725037027840003</v>
      </c>
      <c r="C47" s="182">
        <v>65.416472205839995</v>
      </c>
      <c r="D47" s="4"/>
      <c r="E47" s="4"/>
      <c r="F47" s="4"/>
      <c r="G47" s="4"/>
      <c r="H47" s="4"/>
      <c r="I47" s="4"/>
      <c r="J47" s="10">
        <f t="shared" si="0"/>
        <v>0</v>
      </c>
      <c r="K47" s="10">
        <f t="shared" si="1"/>
        <v>0</v>
      </c>
      <c r="L47" s="76"/>
      <c r="M47" s="77" t="s">
        <v>288</v>
      </c>
      <c r="R47" s="28"/>
      <c r="S47" s="28"/>
    </row>
    <row r="48" spans="1:19" s="2" customFormat="1" x14ac:dyDescent="0.25">
      <c r="A48" t="s">
        <v>118</v>
      </c>
      <c r="B48" s="21">
        <v>40.168009249199997</v>
      </c>
      <c r="C48" s="182">
        <v>72.302416648560012</v>
      </c>
      <c r="D48" s="4"/>
      <c r="E48" s="4"/>
      <c r="F48" s="4"/>
      <c r="G48" s="4"/>
      <c r="H48" s="4"/>
      <c r="I48" s="4"/>
      <c r="J48" s="10">
        <f t="shared" si="0"/>
        <v>0</v>
      </c>
      <c r="K48" s="10">
        <f t="shared" si="1"/>
        <v>0</v>
      </c>
      <c r="L48" s="70"/>
      <c r="M48" s="80">
        <v>754</v>
      </c>
      <c r="R48" s="28"/>
      <c r="S48" s="28"/>
    </row>
    <row r="49" spans="1:19" s="2" customFormat="1" ht="15.75" thickBot="1" x14ac:dyDescent="0.3">
      <c r="A49" t="s">
        <v>119</v>
      </c>
      <c r="B49" s="21">
        <v>42.463324063439998</v>
      </c>
      <c r="C49" s="182">
        <v>80.336018498399994</v>
      </c>
      <c r="D49" s="4"/>
      <c r="E49" s="4"/>
      <c r="F49" s="4"/>
      <c r="G49" s="4"/>
      <c r="H49" s="4"/>
      <c r="I49" s="4"/>
      <c r="J49" s="10">
        <f t="shared" si="0"/>
        <v>0</v>
      </c>
      <c r="K49" s="10">
        <f t="shared" si="1"/>
        <v>0</v>
      </c>
      <c r="L49" s="78"/>
      <c r="M49" s="79" t="s">
        <v>328</v>
      </c>
      <c r="R49" s="28"/>
      <c r="S49" s="28"/>
    </row>
    <row r="50" spans="1:19" s="2" customFormat="1" x14ac:dyDescent="0.25">
      <c r="A50"/>
      <c r="B50" s="21">
        <v>0</v>
      </c>
      <c r="C50" s="183">
        <v>0</v>
      </c>
      <c r="D50" s="7" t="s">
        <v>99</v>
      </c>
      <c r="E50" s="8" t="s">
        <v>100</v>
      </c>
      <c r="F50" s="8" t="s">
        <v>225</v>
      </c>
      <c r="G50" s="8" t="s">
        <v>162</v>
      </c>
      <c r="H50" s="8" t="s">
        <v>163</v>
      </c>
      <c r="I50" s="9" t="s">
        <v>164</v>
      </c>
      <c r="J50" s="10"/>
      <c r="K50" s="10"/>
      <c r="R50" s="28"/>
      <c r="S50" s="28"/>
    </row>
    <row r="51" spans="1:19" s="2" customFormat="1" x14ac:dyDescent="0.25">
      <c r="A51" t="s">
        <v>38</v>
      </c>
      <c r="B51" s="21">
        <v>22.953148142400003</v>
      </c>
      <c r="C51" s="182">
        <v>36.725037027840003</v>
      </c>
      <c r="D51" s="4"/>
      <c r="E51" s="4"/>
      <c r="F51" s="4"/>
      <c r="G51" s="4">
        <v>0</v>
      </c>
      <c r="H51" s="4"/>
      <c r="I51" s="4"/>
      <c r="J51" s="10">
        <f t="shared" si="0"/>
        <v>0</v>
      </c>
      <c r="K51" s="10">
        <f t="shared" si="1"/>
        <v>0</v>
      </c>
      <c r="R51" s="28"/>
      <c r="S51" s="28"/>
    </row>
    <row r="52" spans="1:19" s="2" customFormat="1" x14ac:dyDescent="0.25">
      <c r="A52" t="s">
        <v>39</v>
      </c>
      <c r="B52" s="21">
        <v>24.10080554952</v>
      </c>
      <c r="C52" s="182">
        <v>40.168009249199997</v>
      </c>
      <c r="D52" s="4"/>
      <c r="E52" s="4"/>
      <c r="F52" s="4"/>
      <c r="G52" s="4"/>
      <c r="H52" s="4">
        <v>0</v>
      </c>
      <c r="I52" s="4"/>
      <c r="J52" s="10">
        <f t="shared" si="0"/>
        <v>0</v>
      </c>
      <c r="K52" s="10">
        <f t="shared" si="1"/>
        <v>0</v>
      </c>
      <c r="R52" s="28"/>
      <c r="S52" s="28"/>
    </row>
    <row r="53" spans="1:19" s="2" customFormat="1" x14ac:dyDescent="0.25">
      <c r="A53" t="s">
        <v>40</v>
      </c>
      <c r="B53" s="21">
        <v>26.396120363760001</v>
      </c>
      <c r="C53" s="182">
        <v>42.463324063439998</v>
      </c>
      <c r="D53" s="4"/>
      <c r="E53" s="4"/>
      <c r="F53" s="4"/>
      <c r="G53" s="4"/>
      <c r="H53" s="4"/>
      <c r="I53" s="4"/>
      <c r="J53" s="10">
        <f t="shared" si="0"/>
        <v>0</v>
      </c>
      <c r="K53" s="10">
        <f t="shared" si="1"/>
        <v>0</v>
      </c>
      <c r="R53" s="28"/>
      <c r="S53" s="28"/>
    </row>
    <row r="54" spans="1:19" s="2" customFormat="1" x14ac:dyDescent="0.25">
      <c r="A54" t="s">
        <v>41</v>
      </c>
      <c r="B54" s="21">
        <v>28.691435177999999</v>
      </c>
      <c r="C54" s="182">
        <v>47.05395369192</v>
      </c>
      <c r="D54" s="4"/>
      <c r="E54" s="4"/>
      <c r="F54" s="4"/>
      <c r="G54" s="4"/>
      <c r="H54" s="4"/>
      <c r="I54" s="4"/>
      <c r="J54" s="10">
        <f t="shared" si="0"/>
        <v>0</v>
      </c>
      <c r="K54" s="10">
        <f t="shared" si="1"/>
        <v>0</v>
      </c>
      <c r="R54" s="28"/>
      <c r="S54" s="28"/>
    </row>
    <row r="55" spans="1:19" s="2" customFormat="1" x14ac:dyDescent="0.25">
      <c r="A55" t="s">
        <v>42</v>
      </c>
      <c r="B55" s="21">
        <v>33.282064806480001</v>
      </c>
      <c r="C55" s="182">
        <v>52.792240727520003</v>
      </c>
      <c r="D55" s="4"/>
      <c r="E55" s="4"/>
      <c r="F55" s="4"/>
      <c r="G55" s="4"/>
      <c r="H55" s="4"/>
      <c r="I55" s="4"/>
      <c r="J55" s="10">
        <f t="shared" si="0"/>
        <v>0</v>
      </c>
      <c r="K55" s="10">
        <f t="shared" si="1"/>
        <v>0</v>
      </c>
      <c r="R55" s="28"/>
      <c r="S55" s="28"/>
    </row>
    <row r="56" spans="1:19" s="2" customFormat="1" x14ac:dyDescent="0.25">
      <c r="A56" t="s">
        <v>43</v>
      </c>
      <c r="B56" s="21">
        <v>35.577379620719995</v>
      </c>
      <c r="C56" s="182">
        <v>57.382870355999998</v>
      </c>
      <c r="D56" s="4"/>
      <c r="E56" s="4"/>
      <c r="F56" s="4"/>
      <c r="G56" s="4"/>
      <c r="H56" s="4"/>
      <c r="I56" s="4"/>
      <c r="J56" s="10">
        <f t="shared" si="0"/>
        <v>0</v>
      </c>
      <c r="K56" s="10">
        <f t="shared" si="1"/>
        <v>0</v>
      </c>
      <c r="R56" s="28"/>
      <c r="S56" s="28"/>
    </row>
    <row r="57" spans="1:19" s="2" customFormat="1" x14ac:dyDescent="0.25">
      <c r="A57" t="s">
        <v>120</v>
      </c>
      <c r="B57" s="21">
        <v>37.872694434960003</v>
      </c>
      <c r="C57" s="182">
        <v>63.121157391599994</v>
      </c>
      <c r="D57" s="4"/>
      <c r="E57" s="4"/>
      <c r="F57" s="4"/>
      <c r="G57" s="4"/>
      <c r="H57" s="4"/>
      <c r="I57" s="4"/>
      <c r="J57" s="10">
        <f t="shared" si="0"/>
        <v>0</v>
      </c>
      <c r="K57" s="10">
        <f t="shared" si="1"/>
        <v>0</v>
      </c>
      <c r="R57" s="28"/>
      <c r="S57" s="28"/>
    </row>
    <row r="58" spans="1:19" s="2" customFormat="1" x14ac:dyDescent="0.25">
      <c r="A58" t="s">
        <v>121</v>
      </c>
      <c r="B58" s="21">
        <v>40.168009249199997</v>
      </c>
      <c r="C58" s="182">
        <v>67.711787020079996</v>
      </c>
      <c r="D58" s="4"/>
      <c r="E58" s="4"/>
      <c r="F58" s="4"/>
      <c r="G58" s="4"/>
      <c r="H58" s="4"/>
      <c r="I58" s="4"/>
      <c r="J58" s="10">
        <f t="shared" si="0"/>
        <v>0</v>
      </c>
      <c r="K58" s="10">
        <f t="shared" si="1"/>
        <v>0</v>
      </c>
      <c r="R58" s="28"/>
      <c r="S58" s="28"/>
    </row>
    <row r="59" spans="1:19" s="2" customFormat="1" x14ac:dyDescent="0.25">
      <c r="A59" t="s">
        <v>44</v>
      </c>
      <c r="B59" s="21">
        <v>43.610981470559999</v>
      </c>
      <c r="C59" s="182">
        <v>74.597731462799985</v>
      </c>
      <c r="D59" s="4"/>
      <c r="E59" s="4"/>
      <c r="F59" s="4"/>
      <c r="G59" s="4"/>
      <c r="H59" s="4"/>
      <c r="I59" s="4"/>
      <c r="J59" s="10">
        <f t="shared" si="0"/>
        <v>0</v>
      </c>
      <c r="K59" s="10">
        <f t="shared" si="1"/>
        <v>0</v>
      </c>
      <c r="R59" s="28"/>
      <c r="S59" s="28"/>
    </row>
    <row r="60" spans="1:19" s="2" customFormat="1" x14ac:dyDescent="0.25">
      <c r="A60" t="s">
        <v>122</v>
      </c>
      <c r="B60" s="21">
        <v>49.349268506160001</v>
      </c>
      <c r="C60" s="182">
        <v>83.778990719759989</v>
      </c>
      <c r="D60" s="4"/>
      <c r="E60" s="4"/>
      <c r="F60" s="4"/>
      <c r="G60" s="4"/>
      <c r="H60" s="4"/>
      <c r="I60" s="4"/>
      <c r="J60" s="10">
        <f t="shared" si="0"/>
        <v>0</v>
      </c>
      <c r="K60" s="10">
        <f t="shared" si="1"/>
        <v>0</v>
      </c>
      <c r="R60" s="28"/>
      <c r="S60" s="28"/>
    </row>
    <row r="61" spans="1:19" s="2" customFormat="1" x14ac:dyDescent="0.25">
      <c r="A61" t="s">
        <v>123</v>
      </c>
      <c r="B61" s="21">
        <v>63.121157391599994</v>
      </c>
      <c r="C61" s="182">
        <v>104.43682404791998</v>
      </c>
      <c r="D61" s="4"/>
      <c r="E61" s="4"/>
      <c r="F61" s="4"/>
      <c r="G61" s="4"/>
      <c r="H61" s="4"/>
      <c r="I61" s="4"/>
      <c r="J61" s="10">
        <f t="shared" si="0"/>
        <v>0</v>
      </c>
      <c r="K61" s="10">
        <f t="shared" si="1"/>
        <v>0</v>
      </c>
      <c r="R61" s="28"/>
      <c r="S61" s="28"/>
    </row>
    <row r="62" spans="1:19" s="2" customFormat="1" x14ac:dyDescent="0.25">
      <c r="A62"/>
      <c r="B62" s="21">
        <v>0</v>
      </c>
      <c r="C62" s="183">
        <v>0</v>
      </c>
      <c r="D62" s="7" t="s">
        <v>99</v>
      </c>
      <c r="E62" s="8" t="s">
        <v>100</v>
      </c>
      <c r="F62" s="8" t="s">
        <v>225</v>
      </c>
      <c r="G62" s="8" t="s">
        <v>162</v>
      </c>
      <c r="H62" s="8" t="s">
        <v>163</v>
      </c>
      <c r="I62" s="9" t="s">
        <v>164</v>
      </c>
      <c r="J62" s="10"/>
      <c r="K62" s="10"/>
      <c r="R62" s="28"/>
      <c r="S62" s="28"/>
    </row>
    <row r="63" spans="1:19" s="2" customFormat="1" x14ac:dyDescent="0.25">
      <c r="A63" t="s">
        <v>165</v>
      </c>
      <c r="B63" s="21">
        <v>24.10080554952</v>
      </c>
      <c r="C63" s="184">
        <v>39.020351842079997</v>
      </c>
      <c r="D63" s="4"/>
      <c r="E63" s="4"/>
      <c r="F63" s="4"/>
      <c r="G63" s="4">
        <v>0</v>
      </c>
      <c r="H63" s="4"/>
      <c r="I63" s="4"/>
      <c r="J63" s="10">
        <f t="shared" si="0"/>
        <v>0</v>
      </c>
      <c r="K63" s="10">
        <f t="shared" si="1"/>
        <v>0</v>
      </c>
      <c r="R63" s="28"/>
      <c r="S63" s="28"/>
    </row>
    <row r="64" spans="1:19" s="2" customFormat="1" x14ac:dyDescent="0.25">
      <c r="A64" t="s">
        <v>166</v>
      </c>
      <c r="B64" s="21">
        <v>26.396120363760001</v>
      </c>
      <c r="C64" s="184">
        <v>41.315666656320005</v>
      </c>
      <c r="D64" s="4"/>
      <c r="E64" s="4"/>
      <c r="F64" s="4"/>
      <c r="G64" s="4"/>
      <c r="H64" s="4">
        <v>0</v>
      </c>
      <c r="I64" s="4"/>
      <c r="J64" s="10">
        <f t="shared" si="0"/>
        <v>0</v>
      </c>
      <c r="K64" s="10">
        <f t="shared" si="1"/>
        <v>0</v>
      </c>
      <c r="R64" s="28"/>
      <c r="S64" s="28"/>
    </row>
    <row r="65" spans="1:19" s="2" customFormat="1" x14ac:dyDescent="0.25">
      <c r="A65" t="s">
        <v>167</v>
      </c>
      <c r="B65" s="21">
        <v>27.543777770879995</v>
      </c>
      <c r="C65" s="184">
        <v>43.610981470559999</v>
      </c>
      <c r="D65" s="4"/>
      <c r="E65" s="4"/>
      <c r="F65" s="4"/>
      <c r="G65" s="4"/>
      <c r="H65" s="4"/>
      <c r="I65" s="4"/>
      <c r="J65" s="10">
        <f t="shared" si="0"/>
        <v>0</v>
      </c>
      <c r="K65" s="10">
        <f t="shared" si="1"/>
        <v>0</v>
      </c>
      <c r="R65" s="28"/>
      <c r="S65" s="28"/>
    </row>
    <row r="66" spans="1:19" s="2" customFormat="1" x14ac:dyDescent="0.25">
      <c r="A66" t="s">
        <v>168</v>
      </c>
      <c r="B66" s="21">
        <v>32.134407399359993</v>
      </c>
      <c r="C66" s="184">
        <v>50.496925913280002</v>
      </c>
      <c r="D66" s="4"/>
      <c r="E66" s="4"/>
      <c r="F66" s="4"/>
      <c r="G66" s="4"/>
      <c r="H66" s="4"/>
      <c r="I66" s="4"/>
      <c r="J66" s="10">
        <f t="shared" si="0"/>
        <v>0</v>
      </c>
      <c r="K66" s="10">
        <f t="shared" si="1"/>
        <v>0</v>
      </c>
      <c r="R66" s="28"/>
      <c r="S66" s="28"/>
    </row>
    <row r="67" spans="1:19" s="2" customFormat="1" x14ac:dyDescent="0.25">
      <c r="A67" t="s">
        <v>169</v>
      </c>
      <c r="B67" s="21">
        <v>33.282064806480001</v>
      </c>
      <c r="C67" s="185">
        <v>55.08755554175999</v>
      </c>
      <c r="D67" s="4"/>
      <c r="E67" s="4"/>
      <c r="F67" s="4"/>
      <c r="G67" s="4"/>
      <c r="H67" s="4"/>
      <c r="I67" s="4"/>
      <c r="J67" s="10">
        <f t="shared" si="0"/>
        <v>0</v>
      </c>
      <c r="K67" s="10">
        <f t="shared" si="1"/>
        <v>0</v>
      </c>
      <c r="R67" s="28"/>
      <c r="S67" s="28"/>
    </row>
    <row r="68" spans="1:19" s="2" customFormat="1" x14ac:dyDescent="0.25">
      <c r="A68" t="s">
        <v>170</v>
      </c>
      <c r="B68" s="21">
        <v>36.725037027840003</v>
      </c>
      <c r="C68" s="184">
        <v>64.268814798719987</v>
      </c>
      <c r="D68" s="4"/>
      <c r="E68" s="4"/>
      <c r="F68" s="4"/>
      <c r="G68" s="4"/>
      <c r="H68" s="4"/>
      <c r="I68" s="4"/>
      <c r="J68" s="10">
        <f t="shared" ref="J68:J131" si="2">IFERROR((ROUND((B68*D68)+((B68*E68)*1.15),2)),"REVISAR")</f>
        <v>0</v>
      </c>
      <c r="K68" s="10">
        <f t="shared" ref="K68:K131" si="3">IFERROR((ROUND((F68*C68)+(G68*C68*1.1)+(H68*C68*1.15)+(I68*C68*1.15*1.1),2)),"REVISAR")</f>
        <v>0</v>
      </c>
      <c r="R68" s="28"/>
      <c r="S68" s="28"/>
    </row>
    <row r="69" spans="1:19" s="2" customFormat="1" x14ac:dyDescent="0.25">
      <c r="A69" t="s">
        <v>171</v>
      </c>
      <c r="B69" s="21">
        <v>37.872694434960003</v>
      </c>
      <c r="C69" s="184">
        <v>68.859444427199989</v>
      </c>
      <c r="D69" s="4"/>
      <c r="E69" s="4"/>
      <c r="F69" s="4"/>
      <c r="G69" s="4"/>
      <c r="H69" s="4"/>
      <c r="I69" s="4"/>
      <c r="J69" s="10">
        <f t="shared" si="2"/>
        <v>0</v>
      </c>
      <c r="K69" s="10">
        <f t="shared" si="3"/>
        <v>0</v>
      </c>
      <c r="R69" s="28"/>
      <c r="S69" s="28"/>
    </row>
    <row r="70" spans="1:19" s="2" customFormat="1" x14ac:dyDescent="0.25">
      <c r="A70" t="s">
        <v>172</v>
      </c>
      <c r="B70" s="21">
        <v>42.463324063439998</v>
      </c>
      <c r="C70" s="184">
        <v>72.302416648560012</v>
      </c>
      <c r="D70" s="4"/>
      <c r="E70" s="4"/>
      <c r="F70" s="4"/>
      <c r="G70" s="4"/>
      <c r="H70" s="4"/>
      <c r="I70" s="4"/>
      <c r="J70" s="10">
        <f t="shared" si="2"/>
        <v>0</v>
      </c>
      <c r="K70" s="10">
        <f t="shared" si="3"/>
        <v>0</v>
      </c>
      <c r="R70" s="28"/>
      <c r="S70" s="28"/>
    </row>
    <row r="71" spans="1:19" s="2" customFormat="1" x14ac:dyDescent="0.25">
      <c r="A71" t="s">
        <v>173</v>
      </c>
      <c r="B71" s="21">
        <v>45.906296284800007</v>
      </c>
      <c r="C71" s="184">
        <v>76.89304627704</v>
      </c>
      <c r="D71" s="4"/>
      <c r="E71" s="4"/>
      <c r="F71" s="4"/>
      <c r="G71" s="4"/>
      <c r="H71" s="4"/>
      <c r="I71" s="4"/>
      <c r="J71" s="10">
        <f t="shared" si="2"/>
        <v>0</v>
      </c>
      <c r="K71" s="10">
        <f t="shared" si="3"/>
        <v>0</v>
      </c>
      <c r="R71" s="28"/>
      <c r="S71" s="28"/>
    </row>
    <row r="72" spans="1:19" s="2" customFormat="1" x14ac:dyDescent="0.25">
      <c r="A72" t="s">
        <v>174</v>
      </c>
      <c r="B72" s="21">
        <v>53.939898134640003</v>
      </c>
      <c r="C72" s="184">
        <v>86.07430553399999</v>
      </c>
      <c r="D72" s="4"/>
      <c r="E72" s="4"/>
      <c r="F72" s="4"/>
      <c r="G72" s="4"/>
      <c r="H72" s="4"/>
      <c r="I72" s="4"/>
      <c r="J72" s="10">
        <f t="shared" si="2"/>
        <v>0</v>
      </c>
      <c r="K72" s="10">
        <f t="shared" si="3"/>
        <v>0</v>
      </c>
      <c r="R72" s="28"/>
      <c r="S72" s="28"/>
    </row>
    <row r="73" spans="1:19" s="2" customFormat="1" x14ac:dyDescent="0.25">
      <c r="A73" t="s">
        <v>175</v>
      </c>
      <c r="B73" s="21">
        <v>66.564129612960002</v>
      </c>
      <c r="C73" s="184">
        <v>107.87979626928001</v>
      </c>
      <c r="D73" s="4"/>
      <c r="E73" s="4"/>
      <c r="F73" s="4"/>
      <c r="G73" s="4"/>
      <c r="H73" s="4"/>
      <c r="I73" s="4"/>
      <c r="J73" s="10">
        <f t="shared" si="2"/>
        <v>0</v>
      </c>
      <c r="K73" s="10">
        <f t="shared" si="3"/>
        <v>0</v>
      </c>
      <c r="R73" s="28"/>
      <c r="S73" s="28"/>
    </row>
    <row r="74" spans="1:19" s="2" customFormat="1" x14ac:dyDescent="0.25">
      <c r="A74"/>
      <c r="B74" s="21">
        <v>0</v>
      </c>
      <c r="C74" s="183">
        <v>0</v>
      </c>
      <c r="D74" s="7" t="s">
        <v>99</v>
      </c>
      <c r="E74" s="8" t="s">
        <v>100</v>
      </c>
      <c r="F74" s="8" t="s">
        <v>225</v>
      </c>
      <c r="G74" s="8" t="s">
        <v>162</v>
      </c>
      <c r="H74" s="8" t="s">
        <v>163</v>
      </c>
      <c r="I74" s="9" t="s">
        <v>164</v>
      </c>
      <c r="J74" s="10"/>
      <c r="K74" s="10"/>
      <c r="R74" s="28"/>
      <c r="S74" s="28"/>
    </row>
    <row r="75" spans="1:19" s="2" customFormat="1" x14ac:dyDescent="0.25">
      <c r="A75" t="s">
        <v>51</v>
      </c>
      <c r="B75" s="21">
        <v>26.396120363760001</v>
      </c>
      <c r="C75" s="186">
        <v>39.020351842079997</v>
      </c>
      <c r="D75" s="4"/>
      <c r="E75" s="4"/>
      <c r="F75" s="4"/>
      <c r="G75" s="4">
        <v>0</v>
      </c>
      <c r="H75" s="4"/>
      <c r="I75" s="4"/>
      <c r="J75" s="10">
        <f t="shared" si="2"/>
        <v>0</v>
      </c>
      <c r="K75" s="10">
        <f t="shared" si="3"/>
        <v>0</v>
      </c>
      <c r="R75" s="28"/>
      <c r="S75" s="28"/>
    </row>
    <row r="76" spans="1:19" s="2" customFormat="1" x14ac:dyDescent="0.25">
      <c r="A76" t="s">
        <v>52</v>
      </c>
      <c r="B76" s="21">
        <v>28.691435177999999</v>
      </c>
      <c r="C76" s="186">
        <v>43.610981470559999</v>
      </c>
      <c r="D76" s="4"/>
      <c r="E76" s="4"/>
      <c r="F76" s="4"/>
      <c r="G76" s="4"/>
      <c r="H76" s="4">
        <v>0</v>
      </c>
      <c r="I76" s="4"/>
      <c r="J76" s="10">
        <f t="shared" si="2"/>
        <v>0</v>
      </c>
      <c r="K76" s="10">
        <f t="shared" si="3"/>
        <v>0</v>
      </c>
      <c r="R76" s="28"/>
      <c r="S76" s="28"/>
    </row>
    <row r="77" spans="1:19" s="2" customFormat="1" x14ac:dyDescent="0.25">
      <c r="A77" t="s">
        <v>53</v>
      </c>
      <c r="B77" s="21">
        <v>32.134407399359993</v>
      </c>
      <c r="C77" s="186">
        <v>47.05395369192</v>
      </c>
      <c r="D77" s="4"/>
      <c r="E77" s="4"/>
      <c r="F77" s="4"/>
      <c r="G77" s="4"/>
      <c r="H77" s="4"/>
      <c r="I77" s="4"/>
      <c r="J77" s="10">
        <f t="shared" si="2"/>
        <v>0</v>
      </c>
      <c r="K77" s="10">
        <f t="shared" si="3"/>
        <v>0</v>
      </c>
      <c r="R77" s="28"/>
      <c r="S77" s="28"/>
    </row>
    <row r="78" spans="1:19" s="2" customFormat="1" x14ac:dyDescent="0.25">
      <c r="A78" t="s">
        <v>54</v>
      </c>
      <c r="B78" s="21">
        <v>33.282064806480001</v>
      </c>
      <c r="C78" s="186">
        <v>51.644583320400002</v>
      </c>
      <c r="D78" s="4"/>
      <c r="E78" s="4"/>
      <c r="F78" s="4"/>
      <c r="G78" s="4"/>
      <c r="H78" s="4"/>
      <c r="I78" s="4"/>
      <c r="J78" s="10">
        <f t="shared" si="2"/>
        <v>0</v>
      </c>
      <c r="K78" s="10">
        <f t="shared" si="3"/>
        <v>0</v>
      </c>
      <c r="R78" s="28"/>
      <c r="S78" s="28"/>
    </row>
    <row r="79" spans="1:19" s="2" customFormat="1" x14ac:dyDescent="0.25">
      <c r="A79" t="s">
        <v>55</v>
      </c>
      <c r="B79" s="21">
        <v>36.725037027840003</v>
      </c>
      <c r="C79" s="184">
        <v>56.235212948879997</v>
      </c>
      <c r="D79" s="4"/>
      <c r="E79" s="4"/>
      <c r="F79" s="4"/>
      <c r="G79" s="4"/>
      <c r="H79" s="4"/>
      <c r="I79" s="4"/>
      <c r="J79" s="10">
        <f t="shared" si="2"/>
        <v>0</v>
      </c>
      <c r="K79" s="10">
        <f t="shared" si="3"/>
        <v>0</v>
      </c>
      <c r="R79" s="28"/>
      <c r="S79" s="28"/>
    </row>
    <row r="80" spans="1:19" s="2" customFormat="1" x14ac:dyDescent="0.25">
      <c r="A80" t="s">
        <v>56</v>
      </c>
      <c r="B80" s="21">
        <v>41.315666656320005</v>
      </c>
      <c r="C80" s="186">
        <v>64.268814798719987</v>
      </c>
      <c r="D80" s="4"/>
      <c r="E80" s="4"/>
      <c r="F80" s="4"/>
      <c r="G80" s="4"/>
      <c r="H80" s="4"/>
      <c r="I80" s="4"/>
      <c r="J80" s="10">
        <f t="shared" si="2"/>
        <v>0</v>
      </c>
      <c r="K80" s="10">
        <f t="shared" si="3"/>
        <v>0</v>
      </c>
      <c r="R80" s="28"/>
      <c r="S80" s="28"/>
    </row>
    <row r="81" spans="1:19" s="2" customFormat="1" x14ac:dyDescent="0.25">
      <c r="A81" t="s">
        <v>176</v>
      </c>
      <c r="B81" s="21">
        <v>43.610981470559999</v>
      </c>
      <c r="C81" s="185">
        <v>0</v>
      </c>
      <c r="D81" s="4"/>
      <c r="E81" s="4"/>
      <c r="F81" s="1"/>
      <c r="G81" s="1"/>
      <c r="H81" s="1"/>
      <c r="I81" s="1"/>
      <c r="J81" s="10">
        <f t="shared" si="2"/>
        <v>0</v>
      </c>
      <c r="K81" s="10">
        <f t="shared" si="3"/>
        <v>0</v>
      </c>
      <c r="R81" s="28"/>
      <c r="S81" s="28"/>
    </row>
    <row r="82" spans="1:19" s="2" customFormat="1" x14ac:dyDescent="0.25">
      <c r="A82" t="s">
        <v>177</v>
      </c>
      <c r="B82" s="21">
        <v>47.05395369192</v>
      </c>
      <c r="C82" s="185">
        <v>0</v>
      </c>
      <c r="D82" s="4"/>
      <c r="E82" s="4"/>
      <c r="G82" s="1"/>
      <c r="H82" s="1"/>
      <c r="I82" s="1"/>
      <c r="J82" s="10">
        <f t="shared" si="2"/>
        <v>0</v>
      </c>
      <c r="K82" s="10">
        <f t="shared" si="3"/>
        <v>0</v>
      </c>
      <c r="R82" s="28"/>
      <c r="S82" s="28"/>
    </row>
    <row r="83" spans="1:19" s="2" customFormat="1" x14ac:dyDescent="0.25">
      <c r="A83" t="s">
        <v>178</v>
      </c>
      <c r="B83" s="21">
        <v>50.496925913280002</v>
      </c>
      <c r="C83" s="185">
        <v>0</v>
      </c>
      <c r="D83" s="4"/>
      <c r="E83" s="4"/>
      <c r="F83" s="1"/>
      <c r="G83" s="1"/>
      <c r="H83" s="1"/>
      <c r="I83" s="1"/>
      <c r="J83" s="10">
        <f t="shared" si="2"/>
        <v>0</v>
      </c>
      <c r="K83" s="10">
        <f t="shared" si="3"/>
        <v>0</v>
      </c>
      <c r="R83" s="28"/>
      <c r="S83" s="28"/>
    </row>
    <row r="84" spans="1:19" s="2" customFormat="1" x14ac:dyDescent="0.25">
      <c r="A84" t="s">
        <v>179</v>
      </c>
      <c r="B84" s="21">
        <v>58.530527763119991</v>
      </c>
      <c r="C84" s="185">
        <v>0</v>
      </c>
      <c r="D84" s="4"/>
      <c r="E84" s="4"/>
      <c r="F84" s="1"/>
      <c r="G84" s="1"/>
      <c r="H84" s="1"/>
      <c r="I84" s="1"/>
      <c r="J84" s="10">
        <f t="shared" si="2"/>
        <v>0</v>
      </c>
      <c r="K84" s="10">
        <f t="shared" si="3"/>
        <v>0</v>
      </c>
      <c r="R84" s="28"/>
      <c r="S84" s="28"/>
    </row>
    <row r="85" spans="1:19" s="2" customFormat="1" x14ac:dyDescent="0.25">
      <c r="A85" t="s">
        <v>180</v>
      </c>
      <c r="B85" s="21">
        <v>71.15475924143999</v>
      </c>
      <c r="C85" s="185">
        <v>0</v>
      </c>
      <c r="D85" s="4"/>
      <c r="E85" s="4"/>
      <c r="F85" s="1"/>
      <c r="G85" s="1"/>
      <c r="H85" s="1"/>
      <c r="I85" s="1"/>
      <c r="J85" s="10">
        <f t="shared" si="2"/>
        <v>0</v>
      </c>
      <c r="K85" s="10">
        <f t="shared" si="3"/>
        <v>0</v>
      </c>
      <c r="R85" s="28"/>
      <c r="S85" s="28"/>
    </row>
    <row r="86" spans="1:19" s="2" customFormat="1" x14ac:dyDescent="0.25">
      <c r="A86" t="s">
        <v>8</v>
      </c>
      <c r="B86" s="21">
        <v>0</v>
      </c>
      <c r="C86" s="183">
        <v>0</v>
      </c>
      <c r="D86" s="7" t="s">
        <v>99</v>
      </c>
      <c r="E86" s="8" t="s">
        <v>100</v>
      </c>
      <c r="F86" s="8" t="s">
        <v>225</v>
      </c>
      <c r="G86" s="8" t="s">
        <v>162</v>
      </c>
      <c r="H86" s="8" t="s">
        <v>163</v>
      </c>
      <c r="I86" s="9" t="s">
        <v>164</v>
      </c>
      <c r="J86" s="10"/>
      <c r="K86" s="10"/>
      <c r="R86" s="28"/>
      <c r="S86" s="28"/>
    </row>
    <row r="87" spans="1:19" s="2" customFormat="1" x14ac:dyDescent="0.25">
      <c r="A87" t="s">
        <v>63</v>
      </c>
      <c r="B87" s="21">
        <v>28.691435177999999</v>
      </c>
      <c r="C87" s="186">
        <v>41.315666656320005</v>
      </c>
      <c r="D87" s="4"/>
      <c r="E87" s="4"/>
      <c r="F87" s="4"/>
      <c r="G87" s="4">
        <v>0</v>
      </c>
      <c r="H87" s="4"/>
      <c r="I87" s="4"/>
      <c r="J87" s="10">
        <f t="shared" si="2"/>
        <v>0</v>
      </c>
      <c r="K87" s="10">
        <f t="shared" si="3"/>
        <v>0</v>
      </c>
      <c r="R87" s="28"/>
      <c r="S87" s="28"/>
    </row>
    <row r="88" spans="1:19" s="2" customFormat="1" x14ac:dyDescent="0.25">
      <c r="A88" t="s">
        <v>64</v>
      </c>
      <c r="B88" s="21">
        <v>30.98674999224</v>
      </c>
      <c r="C88" s="186">
        <v>44.758638877679999</v>
      </c>
      <c r="D88" s="4"/>
      <c r="E88" s="4"/>
      <c r="F88" s="4"/>
      <c r="G88" s="4"/>
      <c r="H88" s="4">
        <v>0</v>
      </c>
      <c r="I88" s="4"/>
      <c r="J88" s="10">
        <f t="shared" si="2"/>
        <v>0</v>
      </c>
      <c r="K88" s="10">
        <f t="shared" si="3"/>
        <v>0</v>
      </c>
      <c r="R88" s="28"/>
      <c r="S88" s="28"/>
    </row>
    <row r="89" spans="1:19" s="2" customFormat="1" x14ac:dyDescent="0.25">
      <c r="A89" t="s">
        <v>65</v>
      </c>
      <c r="B89" s="21">
        <v>33.282064806480001</v>
      </c>
      <c r="C89" s="186">
        <v>48.201611099040001</v>
      </c>
      <c r="D89" s="4"/>
      <c r="E89" s="4"/>
      <c r="F89" s="4"/>
      <c r="G89" s="4"/>
      <c r="H89" s="4"/>
      <c r="I89" s="4"/>
      <c r="J89" s="10">
        <f t="shared" si="2"/>
        <v>0</v>
      </c>
      <c r="K89" s="10">
        <f t="shared" si="3"/>
        <v>0</v>
      </c>
      <c r="R89" s="28"/>
      <c r="S89" s="28"/>
    </row>
    <row r="90" spans="1:19" s="2" customFormat="1" x14ac:dyDescent="0.25">
      <c r="A90" t="s">
        <v>66</v>
      </c>
      <c r="B90" s="21">
        <v>36.725037027840003</v>
      </c>
      <c r="C90" s="186">
        <v>52.792240727520003</v>
      </c>
      <c r="D90" s="4"/>
      <c r="E90" s="4"/>
      <c r="F90" s="4"/>
      <c r="G90" s="4"/>
      <c r="H90" s="4"/>
      <c r="I90" s="4"/>
      <c r="J90" s="10">
        <f t="shared" si="2"/>
        <v>0</v>
      </c>
      <c r="K90" s="10">
        <f t="shared" si="3"/>
        <v>0</v>
      </c>
      <c r="R90" s="28"/>
      <c r="S90" s="28"/>
    </row>
    <row r="91" spans="1:19" s="2" customFormat="1" x14ac:dyDescent="0.25">
      <c r="A91" t="s">
        <v>67</v>
      </c>
      <c r="B91" s="21">
        <v>41.315666656320005</v>
      </c>
      <c r="C91" s="186">
        <v>56.235212948879997</v>
      </c>
      <c r="D91" s="4"/>
      <c r="E91" s="4"/>
      <c r="F91" s="4"/>
      <c r="G91" s="4"/>
      <c r="H91" s="4"/>
      <c r="I91" s="4"/>
      <c r="J91" s="10">
        <f t="shared" si="2"/>
        <v>0</v>
      </c>
      <c r="K91" s="10">
        <f t="shared" si="3"/>
        <v>0</v>
      </c>
      <c r="R91" s="28"/>
      <c r="S91" s="28"/>
    </row>
    <row r="92" spans="1:19" s="2" customFormat="1" x14ac:dyDescent="0.25">
      <c r="A92" t="s">
        <v>68</v>
      </c>
      <c r="B92" s="21">
        <v>44.758638877679999</v>
      </c>
      <c r="C92" s="186">
        <v>65.416472205839995</v>
      </c>
      <c r="D92" s="4"/>
      <c r="E92" s="4"/>
      <c r="F92" s="4"/>
      <c r="G92" s="4"/>
      <c r="H92" s="4"/>
      <c r="I92" s="4"/>
      <c r="J92" s="10">
        <f t="shared" si="2"/>
        <v>0</v>
      </c>
      <c r="K92" s="10">
        <f t="shared" si="3"/>
        <v>0</v>
      </c>
      <c r="R92" s="28"/>
      <c r="S92" s="28"/>
    </row>
    <row r="93" spans="1:19" s="2" customFormat="1" x14ac:dyDescent="0.25">
      <c r="A93" t="s">
        <v>127</v>
      </c>
      <c r="B93" s="21">
        <v>48.201611099040001</v>
      </c>
      <c r="C93" s="185">
        <v>0</v>
      </c>
      <c r="D93" s="4"/>
      <c r="E93" s="4"/>
      <c r="F93" s="1"/>
      <c r="G93" s="1"/>
      <c r="H93" s="1"/>
      <c r="I93" s="1"/>
      <c r="J93" s="10">
        <f t="shared" si="2"/>
        <v>0</v>
      </c>
      <c r="K93" s="10">
        <f t="shared" si="3"/>
        <v>0</v>
      </c>
      <c r="R93" s="28"/>
      <c r="S93" s="28"/>
    </row>
    <row r="94" spans="1:19" s="2" customFormat="1" x14ac:dyDescent="0.25">
      <c r="A94" t="s">
        <v>128</v>
      </c>
      <c r="B94" s="21">
        <v>51.644583320400002</v>
      </c>
      <c r="C94" s="185">
        <v>0</v>
      </c>
      <c r="D94" s="4"/>
      <c r="E94" s="4"/>
      <c r="G94" s="1"/>
      <c r="H94" s="1"/>
      <c r="I94" s="1"/>
      <c r="J94" s="10">
        <f t="shared" si="2"/>
        <v>0</v>
      </c>
      <c r="K94" s="10">
        <f t="shared" si="3"/>
        <v>0</v>
      </c>
      <c r="R94" s="28"/>
      <c r="S94" s="28"/>
    </row>
    <row r="95" spans="1:19" s="2" customFormat="1" x14ac:dyDescent="0.25">
      <c r="A95" t="s">
        <v>129</v>
      </c>
      <c r="B95" s="21">
        <v>53.939898134640003</v>
      </c>
      <c r="C95" s="185">
        <v>0</v>
      </c>
      <c r="D95" s="4"/>
      <c r="E95" s="4"/>
      <c r="F95" s="1"/>
      <c r="G95" s="1"/>
      <c r="H95" s="1"/>
      <c r="I95" s="1"/>
      <c r="J95" s="10">
        <f t="shared" si="2"/>
        <v>0</v>
      </c>
      <c r="K95" s="10">
        <f t="shared" si="3"/>
        <v>0</v>
      </c>
      <c r="R95" s="28"/>
      <c r="S95" s="28"/>
    </row>
    <row r="96" spans="1:19" s="2" customFormat="1" x14ac:dyDescent="0.25">
      <c r="A96" t="s">
        <v>130</v>
      </c>
      <c r="B96" s="21">
        <v>61.97349998448</v>
      </c>
      <c r="C96" s="185">
        <v>0</v>
      </c>
      <c r="D96" s="4"/>
      <c r="E96" s="4"/>
      <c r="F96" s="1"/>
      <c r="G96" s="1"/>
      <c r="H96" s="1"/>
      <c r="I96" s="1"/>
      <c r="J96" s="10">
        <f t="shared" si="2"/>
        <v>0</v>
      </c>
      <c r="K96" s="10">
        <f t="shared" si="3"/>
        <v>0</v>
      </c>
      <c r="R96" s="28"/>
      <c r="S96" s="28"/>
    </row>
    <row r="97" spans="1:19" s="2" customFormat="1" x14ac:dyDescent="0.25">
      <c r="A97" t="s">
        <v>131</v>
      </c>
      <c r="B97" s="21">
        <v>75.745388869920006</v>
      </c>
      <c r="C97" s="185">
        <v>0</v>
      </c>
      <c r="D97" s="4"/>
      <c r="E97" s="4"/>
      <c r="F97" s="1"/>
      <c r="G97" s="1"/>
      <c r="H97" s="1"/>
      <c r="I97" s="1"/>
      <c r="J97" s="10">
        <f t="shared" si="2"/>
        <v>0</v>
      </c>
      <c r="K97" s="10">
        <f t="shared" si="3"/>
        <v>0</v>
      </c>
      <c r="R97" s="28"/>
      <c r="S97" s="28"/>
    </row>
    <row r="98" spans="1:19" s="2" customFormat="1" x14ac:dyDescent="0.25">
      <c r="A98" t="s">
        <v>8</v>
      </c>
      <c r="B98" s="21">
        <v>0</v>
      </c>
      <c r="C98" s="183">
        <v>0</v>
      </c>
      <c r="D98" s="7" t="s">
        <v>99</v>
      </c>
      <c r="E98" s="8" t="s">
        <v>100</v>
      </c>
      <c r="F98" s="8" t="s">
        <v>225</v>
      </c>
      <c r="G98" s="8" t="s">
        <v>162</v>
      </c>
      <c r="H98" s="8" t="s">
        <v>163</v>
      </c>
      <c r="I98" s="9" t="s">
        <v>164</v>
      </c>
      <c r="J98" s="10"/>
      <c r="K98" s="10"/>
      <c r="R98" s="28"/>
      <c r="S98" s="28"/>
    </row>
    <row r="99" spans="1:19" s="2" customFormat="1" x14ac:dyDescent="0.25">
      <c r="A99" t="s">
        <v>69</v>
      </c>
      <c r="B99" s="21">
        <v>29.839092585119996</v>
      </c>
      <c r="C99" s="186">
        <v>41.315666656320005</v>
      </c>
      <c r="D99" s="4"/>
      <c r="E99" s="4"/>
      <c r="F99" s="4"/>
      <c r="G99" s="4"/>
      <c r="H99" s="4"/>
      <c r="I99" s="4"/>
      <c r="J99" s="10">
        <f>IFERROR((ROUND((B99*D99)+((B99*E99)*1.15),2)),"REVISAR")</f>
        <v>0</v>
      </c>
      <c r="K99" s="10">
        <f>IFERROR((ROUND((F99*C99)+(G99*C99*1.1)+(H99*C99*1.15)+(I99*C99*1.15*1.1),2)),"REVISAR")</f>
        <v>0</v>
      </c>
      <c r="R99" s="28"/>
      <c r="S99" s="28"/>
    </row>
    <row r="100" spans="1:19" s="2" customFormat="1" x14ac:dyDescent="0.25">
      <c r="A100" t="s">
        <v>70</v>
      </c>
      <c r="B100" s="21">
        <v>30.98674999224</v>
      </c>
      <c r="C100" s="186">
        <v>45.906296284800007</v>
      </c>
      <c r="D100" s="4"/>
      <c r="E100" s="4"/>
      <c r="F100" s="4"/>
      <c r="G100" s="4"/>
      <c r="H100" s="4"/>
      <c r="I100" s="4"/>
      <c r="J100" s="10">
        <f t="shared" si="2"/>
        <v>0</v>
      </c>
      <c r="K100" s="10">
        <f t="shared" si="3"/>
        <v>0</v>
      </c>
      <c r="R100" s="28"/>
      <c r="S100" s="28"/>
    </row>
    <row r="101" spans="1:19" s="2" customFormat="1" x14ac:dyDescent="0.25">
      <c r="A101" t="s">
        <v>71</v>
      </c>
      <c r="B101" s="21">
        <v>35.577379620719995</v>
      </c>
      <c r="C101" s="186">
        <v>50.496925913280002</v>
      </c>
      <c r="D101" s="4"/>
      <c r="E101" s="4"/>
      <c r="F101" s="4"/>
      <c r="G101" s="4"/>
      <c r="H101" s="4"/>
      <c r="I101" s="4"/>
      <c r="J101" s="10">
        <f t="shared" si="2"/>
        <v>0</v>
      </c>
      <c r="K101" s="10">
        <f t="shared" si="3"/>
        <v>0</v>
      </c>
      <c r="R101" s="28"/>
      <c r="S101" s="28"/>
    </row>
    <row r="102" spans="1:19" s="2" customFormat="1" x14ac:dyDescent="0.25">
      <c r="A102" t="s">
        <v>72</v>
      </c>
      <c r="B102" s="21">
        <v>36.725037027840003</v>
      </c>
      <c r="C102" s="186">
        <v>53.939898134640003</v>
      </c>
      <c r="D102" s="4"/>
      <c r="E102" s="4"/>
      <c r="F102" s="4"/>
      <c r="G102" s="4"/>
      <c r="H102" s="4"/>
      <c r="I102" s="4"/>
      <c r="J102" s="10">
        <f t="shared" si="2"/>
        <v>0</v>
      </c>
      <c r="K102" s="10">
        <f t="shared" si="3"/>
        <v>0</v>
      </c>
      <c r="R102" s="28"/>
      <c r="S102" s="28"/>
    </row>
    <row r="103" spans="1:19" s="2" customFormat="1" x14ac:dyDescent="0.25">
      <c r="A103" t="s">
        <v>73</v>
      </c>
      <c r="B103" s="21">
        <v>40.168009249199997</v>
      </c>
      <c r="C103" s="186">
        <v>58.530527763119991</v>
      </c>
      <c r="D103" s="4"/>
      <c r="E103" s="4"/>
      <c r="F103" s="4"/>
      <c r="G103" s="4"/>
      <c r="H103" s="4"/>
      <c r="I103" s="4"/>
      <c r="J103" s="10">
        <f t="shared" si="2"/>
        <v>0</v>
      </c>
      <c r="K103" s="10">
        <f t="shared" si="3"/>
        <v>0</v>
      </c>
      <c r="R103" s="28"/>
      <c r="S103" s="28"/>
    </row>
    <row r="104" spans="1:19" s="2" customFormat="1" x14ac:dyDescent="0.25">
      <c r="A104" t="s">
        <v>74</v>
      </c>
      <c r="B104" s="21">
        <v>45.906296284800007</v>
      </c>
      <c r="C104" s="186">
        <v>67.711787020079996</v>
      </c>
      <c r="D104" s="4"/>
      <c r="E104" s="4"/>
      <c r="F104" s="4"/>
      <c r="G104" s="4"/>
      <c r="H104" s="4"/>
      <c r="I104" s="4"/>
      <c r="J104" s="10">
        <f t="shared" si="2"/>
        <v>0</v>
      </c>
      <c r="K104" s="10">
        <f t="shared" si="3"/>
        <v>0</v>
      </c>
      <c r="R104" s="28"/>
      <c r="S104" s="28"/>
    </row>
    <row r="105" spans="1:19" s="2" customFormat="1" x14ac:dyDescent="0.25">
      <c r="A105" t="s">
        <v>132</v>
      </c>
      <c r="B105" s="21">
        <v>0</v>
      </c>
      <c r="C105" s="185">
        <v>0</v>
      </c>
      <c r="D105" s="29"/>
      <c r="E105" s="12"/>
      <c r="F105" s="1"/>
      <c r="G105" s="1"/>
      <c r="H105" s="1"/>
      <c r="I105" s="1"/>
      <c r="J105" s="10">
        <f t="shared" si="2"/>
        <v>0</v>
      </c>
      <c r="K105" s="10">
        <f t="shared" si="3"/>
        <v>0</v>
      </c>
      <c r="R105" s="28"/>
      <c r="S105" s="28"/>
    </row>
    <row r="106" spans="1:19" s="2" customFormat="1" x14ac:dyDescent="0.25">
      <c r="A106" t="s">
        <v>133</v>
      </c>
      <c r="B106" s="21">
        <v>0</v>
      </c>
      <c r="C106" s="185">
        <v>0</v>
      </c>
      <c r="D106" s="29"/>
      <c r="E106" s="12"/>
      <c r="G106" s="1"/>
      <c r="H106" s="1"/>
      <c r="I106" s="1"/>
      <c r="J106" s="10">
        <f t="shared" si="2"/>
        <v>0</v>
      </c>
      <c r="K106" s="10">
        <f t="shared" si="3"/>
        <v>0</v>
      </c>
      <c r="R106" s="28"/>
      <c r="S106" s="28"/>
    </row>
    <row r="107" spans="1:19" s="2" customFormat="1" x14ac:dyDescent="0.25">
      <c r="A107" t="s">
        <v>134</v>
      </c>
      <c r="B107" s="21">
        <v>0</v>
      </c>
      <c r="C107" s="185">
        <v>0</v>
      </c>
      <c r="D107" s="29"/>
      <c r="E107" s="12"/>
      <c r="F107" s="1"/>
      <c r="G107" s="1"/>
      <c r="H107" s="1"/>
      <c r="I107" s="1"/>
      <c r="J107" s="10">
        <f t="shared" si="2"/>
        <v>0</v>
      </c>
      <c r="K107" s="10">
        <f t="shared" si="3"/>
        <v>0</v>
      </c>
      <c r="R107" s="28"/>
      <c r="S107" s="28"/>
    </row>
    <row r="108" spans="1:19" s="2" customFormat="1" x14ac:dyDescent="0.25">
      <c r="A108" t="s">
        <v>135</v>
      </c>
      <c r="B108" s="21">
        <v>0</v>
      </c>
      <c r="C108" s="185">
        <v>0</v>
      </c>
      <c r="D108" s="29"/>
      <c r="E108" s="12"/>
      <c r="F108" s="1"/>
      <c r="G108" s="1"/>
      <c r="H108" s="1"/>
      <c r="I108" s="1"/>
      <c r="J108" s="10">
        <f t="shared" si="2"/>
        <v>0</v>
      </c>
      <c r="K108" s="10">
        <f t="shared" si="3"/>
        <v>0</v>
      </c>
      <c r="R108" s="28"/>
      <c r="S108" s="28"/>
    </row>
    <row r="109" spans="1:19" s="2" customFormat="1" x14ac:dyDescent="0.25">
      <c r="A109" t="s">
        <v>136</v>
      </c>
      <c r="B109" s="21">
        <v>0</v>
      </c>
      <c r="C109" s="185">
        <v>0</v>
      </c>
      <c r="D109" s="29"/>
      <c r="E109" s="12"/>
      <c r="F109" s="1"/>
      <c r="G109" s="1"/>
      <c r="H109" s="1"/>
      <c r="I109" s="1"/>
      <c r="J109" s="10">
        <f t="shared" si="2"/>
        <v>0</v>
      </c>
      <c r="K109" s="10">
        <f t="shared" si="3"/>
        <v>0</v>
      </c>
      <c r="R109" s="28"/>
      <c r="S109" s="28"/>
    </row>
    <row r="110" spans="1:19" s="2" customFormat="1" x14ac:dyDescent="0.25">
      <c r="A110" t="s">
        <v>8</v>
      </c>
      <c r="B110" s="21">
        <v>0</v>
      </c>
      <c r="C110" s="183">
        <v>0</v>
      </c>
      <c r="D110" s="7" t="s">
        <v>99</v>
      </c>
      <c r="E110" s="8" t="s">
        <v>100</v>
      </c>
      <c r="F110" s="8" t="s">
        <v>225</v>
      </c>
      <c r="G110" s="8" t="s">
        <v>162</v>
      </c>
      <c r="H110" s="8" t="s">
        <v>163</v>
      </c>
      <c r="I110" s="9" t="s">
        <v>164</v>
      </c>
      <c r="J110" s="10"/>
      <c r="K110" s="10"/>
      <c r="R110" s="28"/>
      <c r="S110" s="28"/>
    </row>
    <row r="111" spans="1:19" s="2" customFormat="1" x14ac:dyDescent="0.25">
      <c r="A111" t="s">
        <v>75</v>
      </c>
      <c r="B111" s="21">
        <v>30.98674999224</v>
      </c>
      <c r="C111" s="186">
        <v>42.463324063439998</v>
      </c>
      <c r="D111" s="4"/>
      <c r="E111" s="4"/>
      <c r="F111" s="4"/>
      <c r="G111" s="4">
        <v>0</v>
      </c>
      <c r="H111" s="4"/>
      <c r="I111" s="4"/>
      <c r="J111" s="10">
        <f t="shared" si="2"/>
        <v>0</v>
      </c>
      <c r="K111" s="10">
        <f t="shared" si="3"/>
        <v>0</v>
      </c>
      <c r="R111" s="28"/>
      <c r="S111" s="28"/>
    </row>
    <row r="112" spans="1:19" s="2" customFormat="1" x14ac:dyDescent="0.25">
      <c r="A112" t="s">
        <v>76</v>
      </c>
      <c r="B112" s="21">
        <v>33.282064806480001</v>
      </c>
      <c r="C112" s="186">
        <v>47.05395369192</v>
      </c>
      <c r="D112" s="4"/>
      <c r="E112" s="4"/>
      <c r="F112" s="4"/>
      <c r="G112" s="4"/>
      <c r="H112" s="4">
        <v>0</v>
      </c>
      <c r="I112" s="4"/>
      <c r="J112" s="10">
        <f t="shared" si="2"/>
        <v>0</v>
      </c>
      <c r="K112" s="10">
        <f t="shared" si="3"/>
        <v>0</v>
      </c>
      <c r="R112" s="28"/>
      <c r="S112" s="28"/>
    </row>
    <row r="113" spans="1:19" s="2" customFormat="1" x14ac:dyDescent="0.25">
      <c r="A113" t="s">
        <v>77</v>
      </c>
      <c r="B113" s="21">
        <v>36.725037027840003</v>
      </c>
      <c r="C113" s="186">
        <v>50.496925913280002</v>
      </c>
      <c r="D113" s="4"/>
      <c r="E113" s="4"/>
      <c r="F113" s="4"/>
      <c r="G113" s="4"/>
      <c r="H113" s="4"/>
      <c r="I113" s="4"/>
      <c r="J113" s="10">
        <f t="shared" si="2"/>
        <v>0</v>
      </c>
      <c r="K113" s="10">
        <f t="shared" si="3"/>
        <v>0</v>
      </c>
      <c r="R113" s="28"/>
      <c r="S113" s="28"/>
    </row>
    <row r="114" spans="1:19" s="2" customFormat="1" x14ac:dyDescent="0.25">
      <c r="A114" t="s">
        <v>78</v>
      </c>
      <c r="B114" s="21">
        <v>39.020351842079997</v>
      </c>
      <c r="C114" s="186">
        <v>55.08755554175999</v>
      </c>
      <c r="D114" s="4"/>
      <c r="E114" s="4"/>
      <c r="F114" s="4"/>
      <c r="G114" s="4"/>
      <c r="H114" s="4"/>
      <c r="I114" s="4"/>
      <c r="J114" s="10">
        <f t="shared" si="2"/>
        <v>0</v>
      </c>
      <c r="K114" s="10">
        <f t="shared" si="3"/>
        <v>0</v>
      </c>
      <c r="R114" s="28"/>
      <c r="S114" s="28"/>
    </row>
    <row r="115" spans="1:19" s="2" customFormat="1" x14ac:dyDescent="0.25">
      <c r="A115" t="s">
        <v>79</v>
      </c>
      <c r="B115" s="21">
        <v>42.463324063439998</v>
      </c>
      <c r="C115" s="186">
        <v>59.678185170239992</v>
      </c>
      <c r="D115" s="4"/>
      <c r="E115" s="4"/>
      <c r="F115" s="4"/>
      <c r="G115" s="4"/>
      <c r="H115" s="4"/>
      <c r="I115" s="4"/>
      <c r="J115" s="10">
        <f t="shared" si="2"/>
        <v>0</v>
      </c>
      <c r="K115" s="10">
        <f t="shared" si="3"/>
        <v>0</v>
      </c>
      <c r="R115" s="28"/>
      <c r="S115" s="28"/>
    </row>
    <row r="116" spans="1:19" s="2" customFormat="1" x14ac:dyDescent="0.25">
      <c r="A116" t="s">
        <v>80</v>
      </c>
      <c r="B116" s="21">
        <v>48.201611099040001</v>
      </c>
      <c r="C116" s="186">
        <v>68.859444427199989</v>
      </c>
      <c r="D116" s="4"/>
      <c r="E116" s="4"/>
      <c r="F116" s="4"/>
      <c r="G116" s="4"/>
      <c r="H116" s="4"/>
      <c r="I116" s="4"/>
      <c r="J116" s="10">
        <f t="shared" si="2"/>
        <v>0</v>
      </c>
      <c r="K116" s="10">
        <f t="shared" si="3"/>
        <v>0</v>
      </c>
      <c r="R116" s="28"/>
      <c r="S116" s="28"/>
    </row>
    <row r="117" spans="1:19" s="2" customFormat="1" x14ac:dyDescent="0.25">
      <c r="A117" t="s">
        <v>137</v>
      </c>
      <c r="B117" s="21">
        <v>51.644583320400002</v>
      </c>
      <c r="C117" s="185">
        <v>0</v>
      </c>
      <c r="D117" s="4"/>
      <c r="E117" s="4"/>
      <c r="F117" s="1"/>
      <c r="G117" s="1"/>
      <c r="H117" s="1"/>
      <c r="I117" s="1"/>
      <c r="J117" s="10">
        <f t="shared" si="2"/>
        <v>0</v>
      </c>
      <c r="K117" s="10">
        <f t="shared" si="3"/>
        <v>0</v>
      </c>
      <c r="R117" s="28"/>
      <c r="S117" s="28"/>
    </row>
    <row r="118" spans="1:19" s="2" customFormat="1" x14ac:dyDescent="0.25">
      <c r="A118" t="s">
        <v>138</v>
      </c>
      <c r="B118" s="21">
        <v>55.08755554175999</v>
      </c>
      <c r="C118" s="185">
        <v>0</v>
      </c>
      <c r="D118" s="4"/>
      <c r="E118" s="4"/>
      <c r="G118" s="1"/>
      <c r="H118" s="1"/>
      <c r="I118" s="1"/>
      <c r="J118" s="10">
        <f t="shared" si="2"/>
        <v>0</v>
      </c>
      <c r="K118" s="10">
        <f t="shared" si="3"/>
        <v>0</v>
      </c>
      <c r="R118" s="28"/>
      <c r="S118" s="28"/>
    </row>
    <row r="119" spans="1:19" s="2" customFormat="1" x14ac:dyDescent="0.25">
      <c r="A119" t="s">
        <v>139</v>
      </c>
      <c r="B119" s="21">
        <v>57.382870355999998</v>
      </c>
      <c r="C119" s="185">
        <v>0</v>
      </c>
      <c r="D119" s="4"/>
      <c r="E119" s="4"/>
      <c r="F119" s="1"/>
      <c r="G119" s="1"/>
      <c r="H119" s="1"/>
      <c r="I119" s="1"/>
      <c r="J119" s="10">
        <f t="shared" si="2"/>
        <v>0</v>
      </c>
      <c r="K119" s="10">
        <f t="shared" si="3"/>
        <v>0</v>
      </c>
      <c r="R119" s="28"/>
      <c r="S119" s="28"/>
    </row>
    <row r="120" spans="1:19" s="2" customFormat="1" x14ac:dyDescent="0.25">
      <c r="A120" t="s">
        <v>140</v>
      </c>
      <c r="B120" s="21">
        <v>65.416472205839995</v>
      </c>
      <c r="C120" s="185">
        <v>0</v>
      </c>
      <c r="D120" s="4"/>
      <c r="E120" s="4"/>
      <c r="F120" s="1"/>
      <c r="G120" s="1"/>
      <c r="H120" s="1"/>
      <c r="I120" s="1"/>
      <c r="J120" s="10">
        <f t="shared" si="2"/>
        <v>0</v>
      </c>
      <c r="K120" s="10">
        <f t="shared" si="3"/>
        <v>0</v>
      </c>
      <c r="R120" s="28"/>
      <c r="S120" s="28"/>
    </row>
    <row r="121" spans="1:19" s="2" customFormat="1" x14ac:dyDescent="0.25">
      <c r="A121" t="s">
        <v>141</v>
      </c>
      <c r="B121" s="21">
        <v>80.336018498399994</v>
      </c>
      <c r="C121" s="185">
        <v>0</v>
      </c>
      <c r="D121" s="4"/>
      <c r="E121" s="4"/>
      <c r="F121" s="1"/>
      <c r="G121" s="1"/>
      <c r="H121" s="1"/>
      <c r="I121" s="1"/>
      <c r="J121" s="10">
        <f t="shared" si="2"/>
        <v>0</v>
      </c>
      <c r="K121" s="10">
        <f t="shared" si="3"/>
        <v>0</v>
      </c>
      <c r="R121" s="28"/>
      <c r="S121" s="28"/>
    </row>
    <row r="122" spans="1:19" s="2" customFormat="1" x14ac:dyDescent="0.25">
      <c r="A122"/>
      <c r="B122" s="21">
        <v>0</v>
      </c>
      <c r="C122" s="183">
        <v>0</v>
      </c>
      <c r="D122" s="7" t="s">
        <v>99</v>
      </c>
      <c r="E122" s="8" t="s">
        <v>100</v>
      </c>
      <c r="F122" s="8" t="s">
        <v>225</v>
      </c>
      <c r="G122" s="8" t="s">
        <v>162</v>
      </c>
      <c r="H122" s="8" t="s">
        <v>163</v>
      </c>
      <c r="I122" s="9" t="s">
        <v>164</v>
      </c>
      <c r="J122" s="10"/>
      <c r="K122" s="10"/>
      <c r="R122" s="28"/>
      <c r="S122" s="28"/>
    </row>
    <row r="123" spans="1:19" s="2" customFormat="1" x14ac:dyDescent="0.25">
      <c r="A123" t="s">
        <v>81</v>
      </c>
      <c r="B123" s="21">
        <v>32.134407399359993</v>
      </c>
      <c r="C123" s="186">
        <v>45.906296284800007</v>
      </c>
      <c r="D123" s="4"/>
      <c r="E123" s="4"/>
      <c r="F123" s="4"/>
      <c r="G123" s="4">
        <v>0</v>
      </c>
      <c r="H123" s="4"/>
      <c r="I123" s="4"/>
      <c r="J123" s="10">
        <f t="shared" si="2"/>
        <v>0</v>
      </c>
      <c r="K123" s="10">
        <f t="shared" si="3"/>
        <v>0</v>
      </c>
      <c r="R123" s="28"/>
      <c r="S123" s="28"/>
    </row>
    <row r="124" spans="1:19" s="2" customFormat="1" x14ac:dyDescent="0.25">
      <c r="A124" t="s">
        <v>82</v>
      </c>
      <c r="B124" s="21">
        <v>35.577379620719995</v>
      </c>
      <c r="C124" s="186">
        <v>49.349268506160001</v>
      </c>
      <c r="D124" s="4"/>
      <c r="E124" s="4"/>
      <c r="F124" s="4"/>
      <c r="G124" s="4"/>
      <c r="H124" s="4">
        <v>0</v>
      </c>
      <c r="I124" s="4"/>
      <c r="J124" s="10">
        <f t="shared" si="2"/>
        <v>0</v>
      </c>
      <c r="K124" s="10">
        <f t="shared" si="3"/>
        <v>0</v>
      </c>
      <c r="R124" s="28"/>
      <c r="S124" s="28"/>
    </row>
    <row r="125" spans="1:19" s="2" customFormat="1" x14ac:dyDescent="0.25">
      <c r="A125" t="s">
        <v>83</v>
      </c>
      <c r="B125" s="21">
        <v>40.168009249199997</v>
      </c>
      <c r="C125" s="186">
        <v>55.08755554175999</v>
      </c>
      <c r="D125" s="4"/>
      <c r="E125" s="4"/>
      <c r="F125" s="4"/>
      <c r="G125" s="4"/>
      <c r="H125" s="4"/>
      <c r="I125" s="4"/>
      <c r="J125" s="10">
        <f t="shared" si="2"/>
        <v>0</v>
      </c>
      <c r="K125" s="10">
        <f t="shared" si="3"/>
        <v>0</v>
      </c>
      <c r="R125" s="28"/>
      <c r="S125" s="28"/>
    </row>
    <row r="126" spans="1:19" s="2" customFormat="1" x14ac:dyDescent="0.25">
      <c r="A126" t="s">
        <v>84</v>
      </c>
      <c r="B126" s="21">
        <v>44.758638877679999</v>
      </c>
      <c r="C126" s="186">
        <v>60.82584257736</v>
      </c>
      <c r="D126" s="4"/>
      <c r="E126" s="4"/>
      <c r="F126" s="4"/>
      <c r="G126" s="4"/>
      <c r="H126" s="4"/>
      <c r="I126" s="4"/>
      <c r="J126" s="10">
        <f t="shared" si="2"/>
        <v>0</v>
      </c>
      <c r="K126" s="10">
        <f t="shared" si="3"/>
        <v>0</v>
      </c>
      <c r="R126" s="28"/>
      <c r="S126" s="28"/>
    </row>
    <row r="127" spans="1:19" s="2" customFormat="1" x14ac:dyDescent="0.25">
      <c r="A127" t="s">
        <v>85</v>
      </c>
      <c r="B127" s="21">
        <v>47.05395369192</v>
      </c>
      <c r="C127" s="186">
        <v>65.416472205839995</v>
      </c>
      <c r="D127" s="4"/>
      <c r="E127" s="4"/>
      <c r="F127" s="4"/>
      <c r="G127" s="4"/>
      <c r="H127" s="4"/>
      <c r="I127" s="4"/>
      <c r="J127" s="10">
        <f t="shared" si="2"/>
        <v>0</v>
      </c>
      <c r="K127" s="10">
        <f t="shared" si="3"/>
        <v>0</v>
      </c>
      <c r="R127" s="28"/>
      <c r="S127" s="28"/>
    </row>
    <row r="128" spans="1:19" s="2" customFormat="1" x14ac:dyDescent="0.25">
      <c r="A128" t="s">
        <v>86</v>
      </c>
      <c r="B128" s="21">
        <v>55.08755554175999</v>
      </c>
      <c r="C128" s="186">
        <v>74.597731462799985</v>
      </c>
      <c r="D128" s="4"/>
      <c r="E128" s="4"/>
      <c r="F128" s="4"/>
      <c r="G128" s="4"/>
      <c r="H128" s="4"/>
      <c r="I128" s="4"/>
      <c r="J128" s="10">
        <f t="shared" si="2"/>
        <v>0</v>
      </c>
      <c r="K128" s="10">
        <f t="shared" si="3"/>
        <v>0</v>
      </c>
      <c r="R128" s="28"/>
      <c r="S128" s="28"/>
    </row>
    <row r="129" spans="1:19" s="2" customFormat="1" x14ac:dyDescent="0.25">
      <c r="A129" t="s">
        <v>142</v>
      </c>
      <c r="B129" s="21">
        <v>59.678185170239992</v>
      </c>
      <c r="C129" s="185">
        <v>0</v>
      </c>
      <c r="D129" s="4"/>
      <c r="E129" s="4"/>
      <c r="F129" s="1"/>
      <c r="G129" s="1"/>
      <c r="H129" s="1"/>
      <c r="I129" s="1"/>
      <c r="J129" s="10">
        <f t="shared" si="2"/>
        <v>0</v>
      </c>
      <c r="K129" s="10">
        <f t="shared" si="3"/>
        <v>0</v>
      </c>
      <c r="R129" s="28"/>
      <c r="S129" s="28"/>
    </row>
    <row r="130" spans="1:19" s="2" customFormat="1" x14ac:dyDescent="0.25">
      <c r="A130" t="s">
        <v>143</v>
      </c>
      <c r="B130" s="21">
        <v>64.268814798719987</v>
      </c>
      <c r="C130" s="185">
        <v>0</v>
      </c>
      <c r="D130" s="4"/>
      <c r="E130" s="4"/>
      <c r="G130" s="1"/>
      <c r="H130" s="1"/>
      <c r="I130" s="1"/>
      <c r="J130" s="10">
        <f t="shared" si="2"/>
        <v>0</v>
      </c>
      <c r="K130" s="10">
        <f t="shared" si="3"/>
        <v>0</v>
      </c>
      <c r="R130" s="28"/>
      <c r="S130" s="28"/>
    </row>
    <row r="131" spans="1:19" s="2" customFormat="1" x14ac:dyDescent="0.25">
      <c r="A131" t="s">
        <v>144</v>
      </c>
      <c r="B131" s="21">
        <v>67.711787020079996</v>
      </c>
      <c r="C131" s="185">
        <v>0</v>
      </c>
      <c r="D131" s="4"/>
      <c r="E131" s="4"/>
      <c r="F131" s="1"/>
      <c r="G131" s="1"/>
      <c r="H131" s="1"/>
      <c r="I131" s="1"/>
      <c r="J131" s="10">
        <f t="shared" si="2"/>
        <v>0</v>
      </c>
      <c r="K131" s="10">
        <f t="shared" si="3"/>
        <v>0</v>
      </c>
      <c r="R131" s="28"/>
      <c r="S131" s="28"/>
    </row>
    <row r="132" spans="1:19" s="2" customFormat="1" x14ac:dyDescent="0.25">
      <c r="A132" t="s">
        <v>145</v>
      </c>
      <c r="B132" s="21">
        <v>72.302416648560012</v>
      </c>
      <c r="C132" s="185">
        <v>0</v>
      </c>
      <c r="D132" s="4"/>
      <c r="E132" s="4"/>
      <c r="F132" s="1"/>
      <c r="G132" s="1"/>
      <c r="H132" s="1"/>
      <c r="I132" s="1"/>
      <c r="J132" s="10">
        <f t="shared" ref="J132:J181" si="4">IFERROR((ROUND((B132*D132)+((B132*E132)*1.15),2)),"REVISAR")</f>
        <v>0</v>
      </c>
      <c r="K132" s="10">
        <f t="shared" ref="K132:K181" si="5">IFERROR((ROUND((F132*C132)+(G132*C132*1.1)+(H132*C132*1.15)+(I132*C132*1.15*1.1),2)),"REVISAR")</f>
        <v>0</v>
      </c>
      <c r="R132" s="28"/>
      <c r="S132" s="28"/>
    </row>
    <row r="133" spans="1:19" s="2" customFormat="1" x14ac:dyDescent="0.25">
      <c r="A133" t="s">
        <v>146</v>
      </c>
      <c r="B133" s="21">
        <v>84.926648126879996</v>
      </c>
      <c r="C133" s="185">
        <v>0</v>
      </c>
      <c r="D133" s="4"/>
      <c r="E133" s="4"/>
      <c r="F133" s="1"/>
      <c r="G133" s="1"/>
      <c r="H133" s="1"/>
      <c r="I133" s="1"/>
      <c r="J133" s="10">
        <f t="shared" si="4"/>
        <v>0</v>
      </c>
      <c r="K133" s="10">
        <f t="shared" si="5"/>
        <v>0</v>
      </c>
      <c r="R133" s="28"/>
      <c r="S133" s="28"/>
    </row>
    <row r="134" spans="1:19" s="2" customFormat="1" x14ac:dyDescent="0.25">
      <c r="A134"/>
      <c r="B134" s="21">
        <v>0</v>
      </c>
      <c r="C134" s="183">
        <v>0</v>
      </c>
      <c r="D134" s="7" t="s">
        <v>99</v>
      </c>
      <c r="E134" s="8" t="s">
        <v>100</v>
      </c>
      <c r="F134" s="8" t="s">
        <v>225</v>
      </c>
      <c r="G134" s="8" t="s">
        <v>162</v>
      </c>
      <c r="H134" s="8" t="s">
        <v>163</v>
      </c>
      <c r="I134" s="9" t="s">
        <v>164</v>
      </c>
      <c r="J134" s="10"/>
      <c r="K134" s="10"/>
      <c r="R134" s="28"/>
      <c r="S134" s="28"/>
    </row>
    <row r="135" spans="1:19" s="2" customFormat="1" x14ac:dyDescent="0.25">
      <c r="A135" t="s">
        <v>181</v>
      </c>
      <c r="B135" s="21">
        <v>35.577379620719995</v>
      </c>
      <c r="C135" s="184">
        <v>51.644583320400002</v>
      </c>
      <c r="D135" s="4"/>
      <c r="E135" s="4"/>
      <c r="F135" s="4"/>
      <c r="G135" s="4">
        <v>0</v>
      </c>
      <c r="H135" s="4"/>
      <c r="I135" s="4"/>
      <c r="J135" s="10">
        <f t="shared" si="4"/>
        <v>0</v>
      </c>
      <c r="K135" s="10">
        <f t="shared" si="5"/>
        <v>0</v>
      </c>
      <c r="R135" s="28"/>
      <c r="S135" s="28"/>
    </row>
    <row r="136" spans="1:19" s="2" customFormat="1" x14ac:dyDescent="0.25">
      <c r="A136" t="s">
        <v>182</v>
      </c>
      <c r="B136" s="21">
        <v>40.168009249199997</v>
      </c>
      <c r="C136" s="184">
        <v>57.382870355999998</v>
      </c>
      <c r="D136" s="4"/>
      <c r="E136" s="4"/>
      <c r="F136" s="4"/>
      <c r="G136" s="4"/>
      <c r="H136" s="4">
        <v>0</v>
      </c>
      <c r="I136" s="4"/>
      <c r="J136" s="10">
        <f t="shared" si="4"/>
        <v>0</v>
      </c>
      <c r="K136" s="10">
        <f t="shared" si="5"/>
        <v>0</v>
      </c>
      <c r="R136" s="28"/>
      <c r="S136" s="28"/>
    </row>
    <row r="137" spans="1:19" s="2" customFormat="1" x14ac:dyDescent="0.25">
      <c r="A137" t="s">
        <v>183</v>
      </c>
      <c r="B137" s="21">
        <v>48.201611099040001</v>
      </c>
      <c r="C137" s="184">
        <v>65.416472205839995</v>
      </c>
      <c r="D137" s="4"/>
      <c r="E137" s="4"/>
      <c r="F137" s="4"/>
      <c r="G137" s="4"/>
      <c r="H137" s="4"/>
      <c r="I137" s="4"/>
      <c r="J137" s="10">
        <f t="shared" si="4"/>
        <v>0</v>
      </c>
      <c r="K137" s="10">
        <f t="shared" si="5"/>
        <v>0</v>
      </c>
      <c r="R137" s="28"/>
      <c r="S137" s="28"/>
    </row>
    <row r="138" spans="1:19" s="2" customFormat="1" x14ac:dyDescent="0.25">
      <c r="A138" t="s">
        <v>184</v>
      </c>
      <c r="B138" s="21">
        <v>52.792240727520003</v>
      </c>
      <c r="C138" s="184">
        <v>73.450074055680005</v>
      </c>
      <c r="D138" s="4"/>
      <c r="E138" s="4"/>
      <c r="F138" s="4"/>
      <c r="G138" s="4"/>
      <c r="H138" s="4"/>
      <c r="I138" s="4"/>
      <c r="J138" s="10">
        <f t="shared" si="4"/>
        <v>0</v>
      </c>
      <c r="K138" s="10">
        <f t="shared" si="5"/>
        <v>0</v>
      </c>
      <c r="R138" s="28"/>
      <c r="S138" s="28"/>
    </row>
    <row r="139" spans="1:19" s="2" customFormat="1" x14ac:dyDescent="0.25">
      <c r="A139" t="s">
        <v>185</v>
      </c>
      <c r="B139" s="21">
        <v>58.530527763119991</v>
      </c>
      <c r="C139" s="184">
        <v>80.336018498399994</v>
      </c>
      <c r="D139" s="4"/>
      <c r="E139" s="4"/>
      <c r="F139" s="4"/>
      <c r="G139" s="4"/>
      <c r="H139" s="4"/>
      <c r="I139" s="4"/>
      <c r="J139" s="10">
        <f t="shared" si="4"/>
        <v>0</v>
      </c>
      <c r="K139" s="10">
        <f t="shared" si="5"/>
        <v>0</v>
      </c>
      <c r="R139" s="28"/>
      <c r="S139" s="28"/>
    </row>
    <row r="140" spans="1:19" s="2" customFormat="1" x14ac:dyDescent="0.25">
      <c r="A140" t="s">
        <v>186</v>
      </c>
      <c r="B140" s="21">
        <v>70.007101834320011</v>
      </c>
      <c r="C140" s="184">
        <v>95.255564790959994</v>
      </c>
      <c r="D140" s="4"/>
      <c r="E140" s="4"/>
      <c r="F140" s="4"/>
      <c r="G140" s="4"/>
      <c r="H140" s="4"/>
      <c r="I140" s="4"/>
      <c r="J140" s="10">
        <f t="shared" si="4"/>
        <v>0</v>
      </c>
      <c r="K140" s="10">
        <f t="shared" si="5"/>
        <v>0</v>
      </c>
      <c r="R140" s="28"/>
      <c r="S140" s="28"/>
    </row>
    <row r="141" spans="1:19" s="2" customFormat="1" x14ac:dyDescent="0.25">
      <c r="A141" t="s">
        <v>187</v>
      </c>
      <c r="B141" s="21">
        <v>74.597731462799985</v>
      </c>
      <c r="C141" s="185">
        <v>0</v>
      </c>
      <c r="D141" s="4"/>
      <c r="E141" s="4"/>
      <c r="F141" s="1"/>
      <c r="G141" s="1"/>
      <c r="H141" s="1"/>
      <c r="I141" s="1"/>
      <c r="J141" s="10">
        <f t="shared" si="4"/>
        <v>0</v>
      </c>
      <c r="K141" s="10">
        <f t="shared" si="5"/>
        <v>0</v>
      </c>
      <c r="R141" s="28"/>
      <c r="S141" s="28"/>
    </row>
    <row r="142" spans="1:19" s="2" customFormat="1" x14ac:dyDescent="0.25">
      <c r="A142" t="s">
        <v>188</v>
      </c>
      <c r="B142" s="21">
        <v>79.188361091280001</v>
      </c>
      <c r="C142" s="185">
        <v>0</v>
      </c>
      <c r="D142" s="4"/>
      <c r="E142" s="4"/>
      <c r="G142" s="1"/>
      <c r="H142" s="1"/>
      <c r="I142" s="1"/>
      <c r="J142" s="10">
        <f t="shared" si="4"/>
        <v>0</v>
      </c>
      <c r="K142" s="10">
        <f t="shared" si="5"/>
        <v>0</v>
      </c>
      <c r="R142" s="28"/>
      <c r="S142" s="28"/>
    </row>
    <row r="143" spans="1:19" s="2" customFormat="1" x14ac:dyDescent="0.25">
      <c r="A143" t="s">
        <v>189</v>
      </c>
      <c r="B143" s="21">
        <v>83.778990719759989</v>
      </c>
      <c r="C143" s="185">
        <v>0</v>
      </c>
      <c r="D143" s="4"/>
      <c r="E143" s="4"/>
      <c r="F143" s="1"/>
      <c r="G143" s="1"/>
      <c r="H143" s="1"/>
      <c r="I143" s="1"/>
      <c r="J143" s="10">
        <f t="shared" si="4"/>
        <v>0</v>
      </c>
      <c r="K143" s="10">
        <f t="shared" si="5"/>
        <v>0</v>
      </c>
      <c r="R143" s="28"/>
      <c r="S143" s="28"/>
    </row>
    <row r="144" spans="1:19" s="2" customFormat="1" x14ac:dyDescent="0.25">
      <c r="A144" t="s">
        <v>190</v>
      </c>
      <c r="B144" s="21">
        <v>89.517277755359999</v>
      </c>
      <c r="C144" s="185">
        <v>0</v>
      </c>
      <c r="D144" s="4"/>
      <c r="E144" s="4"/>
      <c r="F144" s="1"/>
      <c r="G144" s="1"/>
      <c r="H144" s="1"/>
      <c r="I144" s="1"/>
      <c r="J144" s="10">
        <f t="shared" si="4"/>
        <v>0</v>
      </c>
      <c r="K144" s="10">
        <f t="shared" si="5"/>
        <v>0</v>
      </c>
      <c r="R144" s="28"/>
      <c r="S144" s="28"/>
    </row>
    <row r="145" spans="1:19" s="2" customFormat="1" x14ac:dyDescent="0.25">
      <c r="A145" t="s">
        <v>191</v>
      </c>
      <c r="B145" s="21">
        <v>96.403222198080002</v>
      </c>
      <c r="C145" s="185">
        <v>0</v>
      </c>
      <c r="D145" s="4"/>
      <c r="E145" s="4"/>
      <c r="F145" s="1"/>
      <c r="G145" s="1"/>
      <c r="H145" s="1"/>
      <c r="I145" s="1"/>
      <c r="J145" s="10">
        <f t="shared" si="4"/>
        <v>0</v>
      </c>
      <c r="K145" s="10">
        <f t="shared" si="5"/>
        <v>0</v>
      </c>
      <c r="R145" s="28"/>
      <c r="S145" s="28"/>
    </row>
    <row r="146" spans="1:19" s="2" customFormat="1" x14ac:dyDescent="0.25">
      <c r="A146"/>
      <c r="B146" s="21">
        <v>0</v>
      </c>
      <c r="C146" s="183">
        <v>0</v>
      </c>
      <c r="D146" s="7" t="s">
        <v>99</v>
      </c>
      <c r="E146" s="8" t="s">
        <v>100</v>
      </c>
      <c r="F146" s="8" t="s">
        <v>225</v>
      </c>
      <c r="G146" s="8" t="s">
        <v>162</v>
      </c>
      <c r="H146" s="8" t="s">
        <v>163</v>
      </c>
      <c r="I146" s="9" t="s">
        <v>164</v>
      </c>
      <c r="J146" s="10"/>
      <c r="K146" s="10"/>
      <c r="R146" s="28"/>
      <c r="S146" s="28"/>
    </row>
    <row r="147" spans="1:19" s="2" customFormat="1" x14ac:dyDescent="0.25">
      <c r="A147" t="s">
        <v>192</v>
      </c>
      <c r="B147" s="21">
        <v>40.168009249199997</v>
      </c>
      <c r="C147" s="184">
        <v>56.235212948879997</v>
      </c>
      <c r="D147" s="4"/>
      <c r="E147" s="4"/>
      <c r="F147" s="4"/>
      <c r="G147" s="4">
        <v>0</v>
      </c>
      <c r="H147" s="4"/>
      <c r="I147" s="4"/>
      <c r="J147" s="10">
        <f t="shared" si="4"/>
        <v>0</v>
      </c>
      <c r="K147" s="10">
        <f t="shared" si="5"/>
        <v>0</v>
      </c>
      <c r="R147" s="28"/>
      <c r="S147" s="28"/>
    </row>
    <row r="148" spans="1:19" s="2" customFormat="1" x14ac:dyDescent="0.25">
      <c r="A148" t="s">
        <v>193</v>
      </c>
      <c r="B148" s="21">
        <v>42.463324063439998</v>
      </c>
      <c r="C148" s="184">
        <v>59.678185170239992</v>
      </c>
      <c r="D148" s="4"/>
      <c r="E148" s="4"/>
      <c r="F148" s="4"/>
      <c r="G148" s="4"/>
      <c r="H148" s="4">
        <v>0</v>
      </c>
      <c r="I148" s="4"/>
      <c r="J148" s="10">
        <f t="shared" si="4"/>
        <v>0</v>
      </c>
      <c r="K148" s="10">
        <f t="shared" si="5"/>
        <v>0</v>
      </c>
      <c r="R148" s="28"/>
      <c r="S148" s="28"/>
    </row>
    <row r="149" spans="1:19" s="2" customFormat="1" x14ac:dyDescent="0.25">
      <c r="A149" t="s">
        <v>194</v>
      </c>
      <c r="B149" s="184">
        <v>55.08755554175999</v>
      </c>
      <c r="C149" s="184">
        <v>79.188361091280001</v>
      </c>
      <c r="D149" s="4"/>
      <c r="E149" s="4"/>
      <c r="F149" s="4"/>
      <c r="G149" s="4"/>
      <c r="H149" s="4"/>
      <c r="I149" s="4"/>
      <c r="J149" s="10">
        <f t="shared" si="4"/>
        <v>0</v>
      </c>
      <c r="K149" s="10">
        <f t="shared" si="5"/>
        <v>0</v>
      </c>
      <c r="R149" s="28"/>
      <c r="S149" s="28"/>
    </row>
    <row r="150" spans="1:19" s="2" customFormat="1" x14ac:dyDescent="0.25">
      <c r="A150" t="s">
        <v>195</v>
      </c>
      <c r="B150" s="21">
        <v>66.564129612960002</v>
      </c>
      <c r="C150" s="184">
        <v>88.369620348239991</v>
      </c>
      <c r="D150" s="4"/>
      <c r="E150" s="4"/>
      <c r="F150" s="4"/>
      <c r="G150" s="4"/>
      <c r="H150" s="4"/>
      <c r="I150" s="4"/>
      <c r="J150" s="10">
        <f t="shared" si="4"/>
        <v>0</v>
      </c>
      <c r="K150" s="10">
        <f t="shared" si="5"/>
        <v>0</v>
      </c>
      <c r="R150" s="28"/>
      <c r="S150" s="28"/>
    </row>
    <row r="151" spans="1:19" s="2" customFormat="1" x14ac:dyDescent="0.25">
      <c r="A151" t="s">
        <v>196</v>
      </c>
      <c r="B151" s="21">
        <v>72.302416648560012</v>
      </c>
      <c r="C151" s="184">
        <v>96.403222198080002</v>
      </c>
      <c r="D151" s="4"/>
      <c r="E151" s="4"/>
      <c r="F151" s="4"/>
      <c r="G151" s="4"/>
      <c r="H151" s="4"/>
      <c r="I151" s="4"/>
      <c r="J151" s="10">
        <f t="shared" si="4"/>
        <v>0</v>
      </c>
      <c r="K151" s="10">
        <f t="shared" si="5"/>
        <v>0</v>
      </c>
      <c r="R151" s="28"/>
      <c r="S151" s="28"/>
    </row>
    <row r="152" spans="1:19" s="2" customFormat="1" x14ac:dyDescent="0.25">
      <c r="A152" t="s">
        <v>197</v>
      </c>
      <c r="B152" s="21">
        <v>81.483675905519988</v>
      </c>
      <c r="C152" s="184">
        <v>107.87979626928001</v>
      </c>
      <c r="D152" s="4"/>
      <c r="E152" s="4"/>
      <c r="F152" s="4"/>
      <c r="G152" s="4"/>
      <c r="H152" s="4"/>
      <c r="I152" s="4"/>
      <c r="J152" s="10">
        <f t="shared" si="4"/>
        <v>0</v>
      </c>
      <c r="K152" s="10">
        <f t="shared" si="5"/>
        <v>0</v>
      </c>
      <c r="R152" s="28"/>
      <c r="S152" s="28"/>
    </row>
    <row r="153" spans="1:19" s="2" customFormat="1" x14ac:dyDescent="0.25">
      <c r="A153" t="s">
        <v>198</v>
      </c>
      <c r="B153" s="21">
        <v>84.926648126879996</v>
      </c>
      <c r="C153" s="185">
        <v>0</v>
      </c>
      <c r="D153" s="4"/>
      <c r="E153" s="4"/>
      <c r="F153" s="1"/>
      <c r="G153" s="1"/>
      <c r="H153" s="1"/>
      <c r="I153" s="1"/>
      <c r="J153" s="10">
        <f t="shared" si="4"/>
        <v>0</v>
      </c>
      <c r="K153" s="10">
        <f t="shared" si="5"/>
        <v>0</v>
      </c>
      <c r="R153" s="28"/>
      <c r="S153" s="28"/>
    </row>
    <row r="154" spans="1:19" s="2" customFormat="1" x14ac:dyDescent="0.25">
      <c r="A154" t="s">
        <v>199</v>
      </c>
      <c r="B154" s="21">
        <v>88.369620348239991</v>
      </c>
      <c r="C154" s="185">
        <v>0</v>
      </c>
      <c r="D154" s="4"/>
      <c r="E154" s="4"/>
      <c r="G154" s="1"/>
      <c r="H154" s="1"/>
      <c r="I154" s="1"/>
      <c r="J154" s="10">
        <f t="shared" si="4"/>
        <v>0</v>
      </c>
      <c r="K154" s="10">
        <f t="shared" si="5"/>
        <v>0</v>
      </c>
      <c r="R154" s="28"/>
      <c r="S154" s="28"/>
    </row>
    <row r="155" spans="1:19" s="2" customFormat="1" x14ac:dyDescent="0.25">
      <c r="A155" t="s">
        <v>200</v>
      </c>
      <c r="B155" s="21">
        <v>92.960249976719993</v>
      </c>
      <c r="C155" s="185">
        <v>0</v>
      </c>
      <c r="D155" s="4"/>
      <c r="E155" s="4"/>
      <c r="F155" s="1"/>
      <c r="G155" s="1"/>
      <c r="H155" s="1"/>
      <c r="I155" s="1"/>
      <c r="J155" s="10">
        <f t="shared" si="4"/>
        <v>0</v>
      </c>
      <c r="K155" s="10">
        <f t="shared" si="5"/>
        <v>0</v>
      </c>
      <c r="R155" s="28"/>
      <c r="S155" s="28"/>
    </row>
    <row r="156" spans="1:19" s="2" customFormat="1" x14ac:dyDescent="0.25">
      <c r="A156" t="s">
        <v>201</v>
      </c>
      <c r="B156" s="21">
        <v>98.698537012320003</v>
      </c>
      <c r="C156" s="185">
        <v>0</v>
      </c>
      <c r="D156" s="4"/>
      <c r="E156" s="4"/>
      <c r="F156" s="1"/>
      <c r="G156" s="1"/>
      <c r="H156" s="1"/>
      <c r="I156" s="1"/>
      <c r="J156" s="10">
        <f t="shared" si="4"/>
        <v>0</v>
      </c>
      <c r="K156" s="10">
        <f t="shared" si="5"/>
        <v>0</v>
      </c>
      <c r="R156" s="28"/>
      <c r="S156" s="28"/>
    </row>
    <row r="157" spans="1:19" s="2" customFormat="1" x14ac:dyDescent="0.25">
      <c r="A157" t="s">
        <v>202</v>
      </c>
      <c r="B157" s="21">
        <v>110.17511108351998</v>
      </c>
      <c r="C157" s="185">
        <v>0</v>
      </c>
      <c r="D157" s="4"/>
      <c r="E157" s="4"/>
      <c r="F157" s="1"/>
      <c r="G157" s="1"/>
      <c r="H157" s="1"/>
      <c r="I157" s="1"/>
      <c r="J157" s="10">
        <f t="shared" si="4"/>
        <v>0</v>
      </c>
      <c r="K157" s="10">
        <f t="shared" si="5"/>
        <v>0</v>
      </c>
      <c r="R157" s="28"/>
      <c r="S157" s="28"/>
    </row>
    <row r="158" spans="1:19" s="2" customFormat="1" x14ac:dyDescent="0.25">
      <c r="A158"/>
      <c r="B158" s="21">
        <v>0</v>
      </c>
      <c r="C158" s="183">
        <v>0</v>
      </c>
      <c r="D158" s="7" t="s">
        <v>99</v>
      </c>
      <c r="E158" s="8" t="s">
        <v>100</v>
      </c>
      <c r="F158" s="8" t="s">
        <v>225</v>
      </c>
      <c r="G158" s="8" t="s">
        <v>162</v>
      </c>
      <c r="H158" s="8" t="s">
        <v>163</v>
      </c>
      <c r="I158" s="9" t="s">
        <v>164</v>
      </c>
      <c r="J158" s="10"/>
      <c r="K158" s="10"/>
      <c r="R158" s="28"/>
      <c r="S158" s="28"/>
    </row>
    <row r="159" spans="1:19" s="2" customFormat="1" x14ac:dyDescent="0.25">
      <c r="A159" t="s">
        <v>203</v>
      </c>
      <c r="B159" s="21">
        <v>51.644583320400002</v>
      </c>
      <c r="C159" s="184">
        <v>71.15475924143999</v>
      </c>
      <c r="D159" s="4"/>
      <c r="E159" s="4"/>
      <c r="F159" s="4"/>
      <c r="G159" s="4">
        <v>0</v>
      </c>
      <c r="H159" s="4"/>
      <c r="I159" s="4"/>
      <c r="J159" s="10">
        <f t="shared" si="4"/>
        <v>0</v>
      </c>
      <c r="K159" s="10">
        <f t="shared" si="5"/>
        <v>0</v>
      </c>
      <c r="R159" s="28"/>
      <c r="S159" s="28"/>
    </row>
    <row r="160" spans="1:19" s="2" customFormat="1" x14ac:dyDescent="0.25">
      <c r="A160" t="s">
        <v>204</v>
      </c>
      <c r="B160" s="21">
        <v>57.382870355999998</v>
      </c>
      <c r="C160" s="184">
        <v>79.188361091280001</v>
      </c>
      <c r="D160" s="4"/>
      <c r="E160" s="4"/>
      <c r="F160" s="4"/>
      <c r="G160" s="4"/>
      <c r="H160" s="4"/>
      <c r="I160" s="4"/>
      <c r="J160" s="10">
        <f t="shared" si="4"/>
        <v>0</v>
      </c>
      <c r="K160" s="10">
        <f t="shared" si="5"/>
        <v>0</v>
      </c>
      <c r="R160" s="28"/>
      <c r="S160" s="28"/>
    </row>
    <row r="161" spans="1:19" s="2" customFormat="1" x14ac:dyDescent="0.25">
      <c r="A161" t="s">
        <v>205</v>
      </c>
      <c r="B161" s="21">
        <v>63.121157391599994</v>
      </c>
      <c r="C161" s="184">
        <v>86.07430553399999</v>
      </c>
      <c r="D161" s="4"/>
      <c r="E161" s="4"/>
      <c r="F161" s="4"/>
      <c r="G161" s="4"/>
      <c r="H161" s="4"/>
      <c r="I161" s="4"/>
      <c r="J161" s="10">
        <f t="shared" si="4"/>
        <v>0</v>
      </c>
      <c r="K161" s="10">
        <f t="shared" si="5"/>
        <v>0</v>
      </c>
      <c r="R161" s="28"/>
      <c r="S161" s="28"/>
    </row>
    <row r="162" spans="1:19" s="2" customFormat="1" x14ac:dyDescent="0.25">
      <c r="A162" t="s">
        <v>206</v>
      </c>
      <c r="B162" s="21">
        <v>67.711787020079996</v>
      </c>
      <c r="C162" s="184">
        <v>92.960249976719993</v>
      </c>
      <c r="D162" s="4"/>
      <c r="E162" s="4"/>
      <c r="F162" s="4"/>
      <c r="G162" s="4"/>
      <c r="H162" s="4"/>
      <c r="I162" s="4"/>
      <c r="J162" s="10">
        <f t="shared" si="4"/>
        <v>0</v>
      </c>
      <c r="K162" s="10">
        <f t="shared" si="5"/>
        <v>0</v>
      </c>
      <c r="R162" s="28"/>
      <c r="S162" s="28"/>
    </row>
    <row r="163" spans="1:19" s="2" customFormat="1" x14ac:dyDescent="0.25">
      <c r="A163" t="s">
        <v>207</v>
      </c>
      <c r="B163" s="21">
        <v>74.597731462799985</v>
      </c>
      <c r="C163" s="184">
        <v>100.99385182656</v>
      </c>
      <c r="D163" s="4"/>
      <c r="E163" s="4"/>
      <c r="F163" s="4"/>
      <c r="G163" s="4"/>
      <c r="H163" s="4"/>
      <c r="I163" s="4"/>
      <c r="J163" s="10">
        <f t="shared" si="4"/>
        <v>0</v>
      </c>
      <c r="K163" s="10">
        <f t="shared" si="5"/>
        <v>0</v>
      </c>
      <c r="R163" s="28"/>
      <c r="S163" s="28"/>
    </row>
    <row r="164" spans="1:19" s="2" customFormat="1" x14ac:dyDescent="0.25">
      <c r="A164" t="s">
        <v>208</v>
      </c>
      <c r="B164" s="21">
        <v>84.926648126879996</v>
      </c>
      <c r="C164" s="184">
        <v>115.91339811912</v>
      </c>
      <c r="D164" s="4"/>
      <c r="E164" s="4"/>
      <c r="F164" s="4"/>
      <c r="G164" s="4"/>
      <c r="H164" s="4"/>
      <c r="I164" s="4"/>
      <c r="J164" s="10">
        <f t="shared" si="4"/>
        <v>0</v>
      </c>
      <c r="K164" s="10">
        <f t="shared" si="5"/>
        <v>0</v>
      </c>
      <c r="R164" s="28"/>
      <c r="S164" s="28"/>
    </row>
    <row r="165" spans="1:19" s="2" customFormat="1" x14ac:dyDescent="0.25">
      <c r="A165" t="s">
        <v>209</v>
      </c>
      <c r="B165" s="21">
        <v>89.517277755359999</v>
      </c>
      <c r="C165" s="185">
        <v>0</v>
      </c>
      <c r="D165" s="4"/>
      <c r="E165" s="4"/>
      <c r="F165" s="1"/>
      <c r="G165" s="1"/>
      <c r="H165" s="1"/>
      <c r="I165" s="1"/>
      <c r="J165" s="10">
        <f t="shared" si="4"/>
        <v>0</v>
      </c>
      <c r="K165" s="10">
        <f t="shared" si="5"/>
        <v>0</v>
      </c>
      <c r="R165" s="28"/>
      <c r="S165" s="28"/>
    </row>
    <row r="166" spans="1:19" s="2" customFormat="1" x14ac:dyDescent="0.25">
      <c r="A166" t="s">
        <v>210</v>
      </c>
      <c r="B166" s="21">
        <v>95.255564790959994</v>
      </c>
      <c r="C166" s="185">
        <v>0</v>
      </c>
      <c r="D166" s="4"/>
      <c r="E166" s="4"/>
      <c r="G166" s="1"/>
      <c r="H166" s="1"/>
      <c r="I166" s="1"/>
      <c r="J166" s="10">
        <f t="shared" si="4"/>
        <v>0</v>
      </c>
      <c r="K166" s="10">
        <f t="shared" si="5"/>
        <v>0</v>
      </c>
      <c r="R166" s="28"/>
      <c r="S166" s="28"/>
    </row>
    <row r="167" spans="1:19" s="2" customFormat="1" x14ac:dyDescent="0.25">
      <c r="A167" t="s">
        <v>211</v>
      </c>
      <c r="B167" s="21">
        <v>99.846194419439996</v>
      </c>
      <c r="C167" s="185">
        <v>0</v>
      </c>
      <c r="D167" s="4"/>
      <c r="E167" s="4"/>
      <c r="F167" s="1"/>
      <c r="G167" s="1"/>
      <c r="H167" s="1"/>
      <c r="I167" s="1"/>
      <c r="J167" s="10">
        <f t="shared" si="4"/>
        <v>0</v>
      </c>
      <c r="K167" s="10">
        <f t="shared" si="5"/>
        <v>0</v>
      </c>
      <c r="R167" s="28"/>
      <c r="S167" s="28"/>
    </row>
    <row r="168" spans="1:19" s="2" customFormat="1" x14ac:dyDescent="0.25">
      <c r="A168" t="s">
        <v>212</v>
      </c>
      <c r="B168" s="21">
        <v>105.58448145504001</v>
      </c>
      <c r="C168" s="185">
        <v>0</v>
      </c>
      <c r="D168" s="4"/>
      <c r="E168" s="4"/>
      <c r="F168" s="1"/>
      <c r="G168" s="1"/>
      <c r="H168" s="1"/>
      <c r="I168" s="1"/>
      <c r="J168" s="10">
        <f t="shared" si="4"/>
        <v>0</v>
      </c>
      <c r="K168" s="10">
        <f t="shared" si="5"/>
        <v>0</v>
      </c>
      <c r="R168" s="28"/>
      <c r="S168" s="28"/>
    </row>
    <row r="169" spans="1:19" s="2" customFormat="1" x14ac:dyDescent="0.25">
      <c r="A169" t="s">
        <v>213</v>
      </c>
      <c r="B169" s="21">
        <v>118.20871293336</v>
      </c>
      <c r="C169" s="185">
        <v>0</v>
      </c>
      <c r="D169" s="4"/>
      <c r="E169" s="4"/>
      <c r="F169" s="1"/>
      <c r="G169" s="1"/>
      <c r="H169" s="1"/>
      <c r="I169" s="1"/>
      <c r="J169" s="10">
        <f t="shared" si="4"/>
        <v>0</v>
      </c>
      <c r="K169" s="10">
        <f t="shared" si="5"/>
        <v>0</v>
      </c>
      <c r="R169" s="28"/>
      <c r="S169" s="28"/>
    </row>
    <row r="170" spans="1:19" s="2" customFormat="1" x14ac:dyDescent="0.25">
      <c r="A170"/>
      <c r="B170" s="21">
        <v>0</v>
      </c>
      <c r="C170" s="183">
        <v>0</v>
      </c>
      <c r="D170" s="7" t="s">
        <v>99</v>
      </c>
      <c r="E170" s="8" t="s">
        <v>100</v>
      </c>
      <c r="F170" s="8" t="s">
        <v>225</v>
      </c>
      <c r="G170" s="8" t="s">
        <v>162</v>
      </c>
      <c r="H170" s="8" t="s">
        <v>163</v>
      </c>
      <c r="I170" s="9" t="s">
        <v>164</v>
      </c>
      <c r="J170" s="10"/>
      <c r="K170" s="10"/>
      <c r="R170" s="28"/>
      <c r="S170" s="28"/>
    </row>
    <row r="171" spans="1:19" s="2" customFormat="1" x14ac:dyDescent="0.25">
      <c r="A171" t="s">
        <v>214</v>
      </c>
      <c r="B171" s="21">
        <v>59.678185170239992</v>
      </c>
      <c r="C171" s="184">
        <v>78.040703684159993</v>
      </c>
      <c r="D171" s="4"/>
      <c r="E171" s="4"/>
      <c r="F171" s="4"/>
      <c r="G171" s="4">
        <v>0</v>
      </c>
      <c r="H171" s="4"/>
      <c r="I171" s="4"/>
      <c r="J171" s="10">
        <f t="shared" si="4"/>
        <v>0</v>
      </c>
      <c r="K171" s="10">
        <f t="shared" si="5"/>
        <v>0</v>
      </c>
      <c r="R171" s="28"/>
      <c r="S171" s="28"/>
    </row>
    <row r="172" spans="1:19" s="2" customFormat="1" x14ac:dyDescent="0.25">
      <c r="A172" t="s">
        <v>215</v>
      </c>
      <c r="B172" s="21">
        <v>65.416472205839995</v>
      </c>
      <c r="C172" s="184">
        <v>86.07430553399999</v>
      </c>
      <c r="D172" s="4"/>
      <c r="E172" s="4"/>
      <c r="F172" s="4"/>
      <c r="G172" s="4"/>
      <c r="H172" s="4">
        <v>0</v>
      </c>
      <c r="I172" s="4"/>
      <c r="J172" s="10">
        <f t="shared" si="4"/>
        <v>0</v>
      </c>
      <c r="K172" s="10">
        <f t="shared" si="5"/>
        <v>0</v>
      </c>
      <c r="R172" s="28"/>
      <c r="S172" s="28"/>
    </row>
    <row r="173" spans="1:19" s="2" customFormat="1" x14ac:dyDescent="0.25">
      <c r="A173" t="s">
        <v>216</v>
      </c>
      <c r="B173" s="21">
        <v>72.302416648560012</v>
      </c>
      <c r="C173" s="184">
        <v>92.960249976719993</v>
      </c>
      <c r="D173" s="4"/>
      <c r="E173" s="4"/>
      <c r="F173" s="4"/>
      <c r="G173" s="4"/>
      <c r="H173" s="4"/>
      <c r="I173" s="4"/>
      <c r="J173" s="10">
        <f t="shared" si="4"/>
        <v>0</v>
      </c>
      <c r="K173" s="10">
        <f t="shared" si="5"/>
        <v>0</v>
      </c>
      <c r="R173" s="28"/>
      <c r="S173" s="28"/>
    </row>
    <row r="174" spans="1:19" s="2" customFormat="1" x14ac:dyDescent="0.25">
      <c r="A174" t="s">
        <v>217</v>
      </c>
      <c r="B174" s="21">
        <v>76.89304627704</v>
      </c>
      <c r="C174" s="184">
        <v>99.846194419439996</v>
      </c>
      <c r="D174" s="4"/>
      <c r="E174" s="4"/>
      <c r="F174" s="4"/>
      <c r="G174" s="4"/>
      <c r="H174" s="4"/>
      <c r="I174" s="4"/>
      <c r="J174" s="10">
        <f t="shared" si="4"/>
        <v>0</v>
      </c>
      <c r="K174" s="10">
        <f t="shared" si="5"/>
        <v>0</v>
      </c>
      <c r="R174" s="28"/>
      <c r="S174" s="28"/>
    </row>
    <row r="175" spans="1:19" s="2" customFormat="1" x14ac:dyDescent="0.25">
      <c r="A175" t="s">
        <v>218</v>
      </c>
      <c r="B175" s="21">
        <v>83.778990719759989</v>
      </c>
      <c r="C175" s="184">
        <v>107.87979626928001</v>
      </c>
      <c r="D175" s="4"/>
      <c r="E175" s="4"/>
      <c r="F175" s="4"/>
      <c r="G175" s="4"/>
      <c r="H175" s="4"/>
      <c r="I175" s="4"/>
      <c r="J175" s="10">
        <f t="shared" si="4"/>
        <v>0</v>
      </c>
      <c r="K175" s="10">
        <f t="shared" si="5"/>
        <v>0</v>
      </c>
      <c r="R175" s="28"/>
      <c r="S175" s="28"/>
    </row>
    <row r="176" spans="1:19" s="2" customFormat="1" x14ac:dyDescent="0.25">
      <c r="A176" t="s">
        <v>219</v>
      </c>
      <c r="B176" s="21">
        <v>98.698537012320003</v>
      </c>
      <c r="C176" s="184">
        <v>127.38997219032001</v>
      </c>
      <c r="D176" s="4"/>
      <c r="E176" s="4"/>
      <c r="F176" s="4"/>
      <c r="G176" s="4"/>
      <c r="H176" s="4"/>
      <c r="I176" s="4"/>
      <c r="J176" s="10">
        <f t="shared" si="4"/>
        <v>0</v>
      </c>
      <c r="K176" s="10">
        <f t="shared" si="5"/>
        <v>0</v>
      </c>
      <c r="R176" s="28"/>
      <c r="S176" s="28"/>
    </row>
    <row r="177" spans="1:19" s="2" customFormat="1" x14ac:dyDescent="0.25">
      <c r="A177" t="s">
        <v>220</v>
      </c>
      <c r="B177" s="21">
        <v>103.2891666408</v>
      </c>
      <c r="C177" s="185">
        <v>0</v>
      </c>
      <c r="D177" s="4"/>
      <c r="E177" s="4"/>
      <c r="F177" s="1"/>
      <c r="G177" s="1"/>
      <c r="H177" s="1"/>
      <c r="I177" s="1"/>
      <c r="J177" s="10">
        <f t="shared" si="4"/>
        <v>0</v>
      </c>
      <c r="K177" s="10">
        <f t="shared" si="5"/>
        <v>0</v>
      </c>
      <c r="R177" s="28"/>
      <c r="S177" s="28"/>
    </row>
    <row r="178" spans="1:19" s="2" customFormat="1" x14ac:dyDescent="0.25">
      <c r="A178" t="s">
        <v>221</v>
      </c>
      <c r="B178" s="21">
        <v>109.0274536764</v>
      </c>
      <c r="C178" s="185">
        <v>0</v>
      </c>
      <c r="D178" s="4"/>
      <c r="E178" s="4"/>
      <c r="G178" s="1"/>
      <c r="H178" s="1"/>
      <c r="I178" s="1"/>
      <c r="J178" s="10">
        <f t="shared" si="4"/>
        <v>0</v>
      </c>
      <c r="K178" s="10">
        <f t="shared" si="5"/>
        <v>0</v>
      </c>
      <c r="R178" s="28"/>
      <c r="S178" s="28"/>
    </row>
    <row r="179" spans="1:19" s="2" customFormat="1" x14ac:dyDescent="0.25">
      <c r="A179" t="s">
        <v>222</v>
      </c>
      <c r="B179" s="21">
        <v>113.61808330487999</v>
      </c>
      <c r="C179" s="185">
        <v>0</v>
      </c>
      <c r="D179" s="4"/>
      <c r="E179" s="4"/>
      <c r="F179" s="1"/>
      <c r="G179" s="1"/>
      <c r="H179" s="1"/>
      <c r="I179" s="1"/>
      <c r="J179" s="10">
        <f t="shared" si="4"/>
        <v>0</v>
      </c>
      <c r="K179" s="10">
        <f t="shared" si="5"/>
        <v>0</v>
      </c>
      <c r="R179" s="28"/>
      <c r="S179" s="28"/>
    </row>
    <row r="180" spans="1:19" s="2" customFormat="1" x14ac:dyDescent="0.25">
      <c r="A180" t="s">
        <v>223</v>
      </c>
      <c r="B180" s="21">
        <v>118.20871293336</v>
      </c>
      <c r="C180" s="185">
        <v>0</v>
      </c>
      <c r="D180" s="4"/>
      <c r="E180" s="4"/>
      <c r="F180" s="1"/>
      <c r="G180" s="1"/>
      <c r="H180" s="1"/>
      <c r="I180" s="1"/>
      <c r="J180" s="10">
        <f t="shared" si="4"/>
        <v>0</v>
      </c>
      <c r="K180" s="10">
        <f t="shared" si="5"/>
        <v>0</v>
      </c>
      <c r="R180" s="28"/>
      <c r="S180" s="28"/>
    </row>
    <row r="181" spans="1:19" s="2" customFormat="1" x14ac:dyDescent="0.25">
      <c r="A181" t="s">
        <v>224</v>
      </c>
      <c r="B181" s="21">
        <v>130.83294441167999</v>
      </c>
      <c r="C181" s="185">
        <v>0</v>
      </c>
      <c r="D181" s="4"/>
      <c r="E181" s="4"/>
      <c r="F181" s="1"/>
      <c r="G181" s="1"/>
      <c r="H181" s="1"/>
      <c r="I181" s="1"/>
      <c r="J181" s="10">
        <f t="shared" si="4"/>
        <v>0</v>
      </c>
      <c r="K181" s="10">
        <f t="shared" si="5"/>
        <v>0</v>
      </c>
      <c r="R181" s="28"/>
      <c r="S181" s="28"/>
    </row>
    <row r="182" spans="1:19" s="2" customFormat="1" x14ac:dyDescent="0.25">
      <c r="A182"/>
      <c r="B182" s="10"/>
      <c r="C182" s="10"/>
      <c r="D182" s="12"/>
      <c r="E182" s="12"/>
      <c r="F182" s="12"/>
      <c r="G182" s="3"/>
      <c r="H182" s="3"/>
      <c r="J182" s="10"/>
      <c r="K182" s="10"/>
    </row>
    <row r="183" spans="1:19" s="2" customFormat="1" x14ac:dyDescent="0.25">
      <c r="A183"/>
      <c r="C183"/>
      <c r="D183" s="5" t="s">
        <v>226</v>
      </c>
      <c r="E183" s="5" t="s">
        <v>161</v>
      </c>
      <c r="F183" s="1"/>
      <c r="G183" s="262" t="s">
        <v>227</v>
      </c>
      <c r="H183" s="262"/>
      <c r="J183" s="10"/>
      <c r="K183" s="10"/>
    </row>
    <row r="184" spans="1:19" s="10" customFormat="1" x14ac:dyDescent="0.25">
      <c r="A184" s="204" t="s">
        <v>613</v>
      </c>
      <c r="C184" s="28"/>
      <c r="D184" s="207">
        <f>ROUND(SUM(J1:J181),2)</f>
        <v>0</v>
      </c>
      <c r="E184" s="207">
        <f>ROUND(SUM(K1:K181),2)</f>
        <v>0</v>
      </c>
      <c r="F184" s="22"/>
      <c r="G184" s="263">
        <f>ROUND((D184+E184),2)</f>
        <v>0</v>
      </c>
      <c r="H184" s="263"/>
    </row>
    <row r="185" spans="1:19" s="2" customFormat="1" x14ac:dyDescent="0.25">
      <c r="A185"/>
      <c r="C185"/>
      <c r="D185" s="7" t="s">
        <v>99</v>
      </c>
      <c r="E185" s="8" t="s">
        <v>100</v>
      </c>
      <c r="F185" s="8" t="s">
        <v>225</v>
      </c>
      <c r="G185" s="8" t="s">
        <v>162</v>
      </c>
      <c r="H185" s="8" t="s">
        <v>163</v>
      </c>
      <c r="I185" s="9" t="s">
        <v>164</v>
      </c>
      <c r="J185" s="10"/>
      <c r="K185" s="10"/>
    </row>
    <row r="186" spans="1:19" s="2" customFormat="1" x14ac:dyDescent="0.25">
      <c r="A186" s="17" t="s">
        <v>595</v>
      </c>
      <c r="C186"/>
      <c r="D186" s="164">
        <f t="shared" ref="D186:I186" si="6">SUM(D3:D181)</f>
        <v>0</v>
      </c>
      <c r="E186" s="164">
        <f t="shared" si="6"/>
        <v>0</v>
      </c>
      <c r="F186" s="164">
        <f t="shared" si="6"/>
        <v>0</v>
      </c>
      <c r="G186" s="164">
        <f t="shared" si="6"/>
        <v>0</v>
      </c>
      <c r="H186" s="164">
        <f t="shared" si="6"/>
        <v>0</v>
      </c>
      <c r="I186" s="195">
        <f t="shared" si="6"/>
        <v>0</v>
      </c>
      <c r="J186" s="10"/>
      <c r="K186" s="10"/>
    </row>
    <row r="187" spans="1:19" s="2" customFormat="1" x14ac:dyDescent="0.25">
      <c r="A187"/>
      <c r="C187"/>
      <c r="D187" s="1"/>
      <c r="E187" s="1"/>
      <c r="F187" s="1"/>
      <c r="G187" s="3"/>
      <c r="H187" s="3"/>
      <c r="J187" s="10"/>
      <c r="K187" s="10"/>
    </row>
    <row r="188" spans="1:19" s="2" customFormat="1" x14ac:dyDescent="0.25">
      <c r="A188" s="260" t="s">
        <v>243</v>
      </c>
      <c r="B188" s="260"/>
      <c r="C188" s="260"/>
      <c r="D188" s="11" t="s">
        <v>155</v>
      </c>
      <c r="E188" s="16" t="s">
        <v>241</v>
      </c>
      <c r="F188"/>
      <c r="G188" s="3"/>
      <c r="H188" s="3"/>
      <c r="J188" s="10"/>
      <c r="K188" s="10"/>
    </row>
    <row r="189" spans="1:19" s="2" customFormat="1" x14ac:dyDescent="0.25">
      <c r="A189" s="23" t="s">
        <v>151</v>
      </c>
      <c r="B189" s="18">
        <v>13.63787802675302</v>
      </c>
      <c r="C189" s="10"/>
      <c r="D189" s="4"/>
      <c r="E189" s="3">
        <f>IFERROR((ROUND((B189*D189),2)),"REVISAR")</f>
        <v>0</v>
      </c>
      <c r="F189" s="1"/>
      <c r="G189" s="3"/>
      <c r="H189" s="3"/>
      <c r="J189" s="10"/>
      <c r="K189" s="10"/>
    </row>
    <row r="190" spans="1:19" s="2" customFormat="1" x14ac:dyDescent="0.25">
      <c r="A190" s="24" t="s">
        <v>153</v>
      </c>
      <c r="B190" s="18">
        <v>22.112616044937599</v>
      </c>
      <c r="C190" s="10"/>
      <c r="D190" s="4"/>
      <c r="E190" s="3">
        <f t="shared" ref="E190:E208" si="7">IFERROR((ROUND((B190*D190),2)),"REVISAR")</f>
        <v>0</v>
      </c>
      <c r="F190" s="1"/>
      <c r="G190" s="3"/>
      <c r="H190" s="3"/>
      <c r="J190" s="10"/>
      <c r="K190" s="10"/>
    </row>
    <row r="191" spans="1:19" s="2" customFormat="1" x14ac:dyDescent="0.25">
      <c r="A191" s="24" t="s">
        <v>152</v>
      </c>
      <c r="B191" s="18">
        <v>17.198701368284802</v>
      </c>
      <c r="C191" s="10"/>
      <c r="D191" s="4"/>
      <c r="E191" s="3">
        <f t="shared" si="7"/>
        <v>0</v>
      </c>
      <c r="F191" s="1"/>
      <c r="G191" s="3"/>
      <c r="H191" s="3"/>
      <c r="J191" s="10"/>
      <c r="K191" s="10"/>
    </row>
    <row r="192" spans="1:19" s="2" customFormat="1" x14ac:dyDescent="0.25">
      <c r="A192" s="24" t="s">
        <v>154</v>
      </c>
      <c r="B192" s="18">
        <v>24.569573383264004</v>
      </c>
      <c r="C192" s="10"/>
      <c r="D192" s="4"/>
      <c r="E192" s="3">
        <f t="shared" si="7"/>
        <v>0</v>
      </c>
      <c r="F192" s="1"/>
      <c r="G192" s="3"/>
      <c r="H192" s="3"/>
      <c r="J192" s="10"/>
      <c r="K192" s="10"/>
    </row>
    <row r="193" spans="1:11" s="2" customFormat="1" x14ac:dyDescent="0.25">
      <c r="A193" s="24" t="s">
        <v>230</v>
      </c>
      <c r="B193" s="18">
        <v>39.494310082385603</v>
      </c>
      <c r="C193" s="10"/>
      <c r="D193" s="4"/>
      <c r="E193" s="3">
        <f t="shared" si="7"/>
        <v>0</v>
      </c>
      <c r="F193" s="1"/>
      <c r="G193" s="3"/>
      <c r="H193" s="3"/>
      <c r="J193" s="10"/>
      <c r="K193" s="10"/>
    </row>
    <row r="194" spans="1:11" s="2" customFormat="1" x14ac:dyDescent="0.25">
      <c r="A194" s="24" t="s">
        <v>231</v>
      </c>
      <c r="B194" s="18">
        <v>61.42393345816</v>
      </c>
      <c r="C194" s="10"/>
      <c r="D194" s="4"/>
      <c r="E194" s="3">
        <f t="shared" si="7"/>
        <v>0</v>
      </c>
      <c r="F194" s="1"/>
      <c r="G194" s="3"/>
      <c r="H194" s="3"/>
      <c r="J194" s="10"/>
      <c r="K194" s="10"/>
    </row>
    <row r="195" spans="1:11" s="2" customFormat="1" x14ac:dyDescent="0.25">
      <c r="A195" t="s">
        <v>232</v>
      </c>
      <c r="B195" s="18">
        <v>89.678942848913593</v>
      </c>
      <c r="C195" s="10"/>
      <c r="D195" s="4"/>
      <c r="E195" s="3">
        <f t="shared" si="7"/>
        <v>0</v>
      </c>
      <c r="F195" s="1"/>
      <c r="G195" s="3"/>
      <c r="H195" s="3"/>
      <c r="J195" s="10"/>
      <c r="K195" s="10"/>
    </row>
    <row r="196" spans="1:11" s="2" customFormat="1" x14ac:dyDescent="0.25">
      <c r="A196" t="s">
        <v>233</v>
      </c>
      <c r="B196" s="18">
        <v>151.10287630707361</v>
      </c>
      <c r="C196" s="10"/>
      <c r="D196" s="4"/>
      <c r="E196" s="3">
        <f t="shared" si="7"/>
        <v>0</v>
      </c>
      <c r="F196" s="1"/>
      <c r="G196" s="3"/>
      <c r="H196" s="3"/>
      <c r="J196" s="10"/>
      <c r="K196" s="10"/>
    </row>
    <row r="197" spans="1:11" s="2" customFormat="1" x14ac:dyDescent="0.25">
      <c r="A197" t="s">
        <v>147</v>
      </c>
      <c r="B197" s="18">
        <v>34.397402736569603</v>
      </c>
      <c r="C197" s="10"/>
      <c r="D197" s="4"/>
      <c r="E197" s="3">
        <f t="shared" si="7"/>
        <v>0</v>
      </c>
      <c r="F197" s="1"/>
      <c r="G197" s="3"/>
      <c r="H197" s="3"/>
      <c r="J197" s="10"/>
      <c r="K197" s="10"/>
    </row>
    <row r="198" spans="1:11" s="2" customFormat="1" x14ac:dyDescent="0.25">
      <c r="A198" t="s">
        <v>148</v>
      </c>
      <c r="B198" s="18">
        <v>50.367625435691203</v>
      </c>
      <c r="C198" s="10"/>
      <c r="D198" s="4"/>
      <c r="E198" s="3">
        <f t="shared" si="7"/>
        <v>0</v>
      </c>
      <c r="F198" s="1"/>
      <c r="G198" s="3"/>
      <c r="H198" s="3"/>
      <c r="J198" s="10"/>
      <c r="K198" s="10"/>
    </row>
    <row r="199" spans="1:11" s="2" customFormat="1" x14ac:dyDescent="0.25">
      <c r="A199" t="s">
        <v>149</v>
      </c>
      <c r="B199" s="18">
        <v>38.082838744059202</v>
      </c>
      <c r="C199" s="10"/>
      <c r="D199" s="4"/>
      <c r="E199" s="3">
        <f t="shared" si="7"/>
        <v>0</v>
      </c>
      <c r="F199" s="1"/>
      <c r="G199" s="3"/>
      <c r="H199" s="3"/>
      <c r="J199" s="10"/>
      <c r="K199" s="10"/>
    </row>
    <row r="200" spans="1:11" s="2" customFormat="1" x14ac:dyDescent="0.25">
      <c r="A200" t="s">
        <v>150</v>
      </c>
      <c r="B200" s="18">
        <v>58.966976119833603</v>
      </c>
      <c r="C200" s="10"/>
      <c r="D200" s="4"/>
      <c r="E200" s="3">
        <f t="shared" si="7"/>
        <v>0</v>
      </c>
      <c r="F200" s="1"/>
      <c r="G200" s="3"/>
      <c r="H200" s="3"/>
      <c r="J200" s="10"/>
      <c r="K200" s="10"/>
    </row>
    <row r="201" spans="1:11" s="2" customFormat="1" x14ac:dyDescent="0.25">
      <c r="A201" t="s">
        <v>234</v>
      </c>
      <c r="B201" s="18">
        <v>58.966976119833603</v>
      </c>
      <c r="C201" s="10"/>
      <c r="D201" s="4"/>
      <c r="E201" s="3">
        <f t="shared" si="7"/>
        <v>0</v>
      </c>
      <c r="F201" s="1"/>
      <c r="G201" s="3"/>
      <c r="H201" s="3"/>
      <c r="J201" s="10"/>
      <c r="K201" s="10"/>
    </row>
    <row r="202" spans="1:11" s="2" customFormat="1" x14ac:dyDescent="0.25">
      <c r="A202" t="s">
        <v>235</v>
      </c>
      <c r="B202" s="18">
        <v>84.765028172260799</v>
      </c>
      <c r="C202" s="10"/>
      <c r="D202" s="4"/>
      <c r="E202" s="3">
        <f t="shared" si="7"/>
        <v>0</v>
      </c>
      <c r="F202" s="1"/>
      <c r="G202" s="3"/>
      <c r="H202" s="3"/>
      <c r="J202" s="10"/>
      <c r="K202" s="10"/>
    </row>
    <row r="203" spans="1:11" s="2" customFormat="1" x14ac:dyDescent="0.25">
      <c r="A203" t="s">
        <v>236</v>
      </c>
      <c r="B203" s="18">
        <v>33.168924067406401</v>
      </c>
      <c r="C203" s="10"/>
      <c r="D203" s="4"/>
      <c r="E203" s="3">
        <f t="shared" si="7"/>
        <v>0</v>
      </c>
      <c r="F203" s="1"/>
      <c r="G203" s="3"/>
      <c r="H203" s="3"/>
      <c r="J203" s="10"/>
      <c r="K203" s="10"/>
    </row>
    <row r="204" spans="1:11" s="2" customFormat="1" x14ac:dyDescent="0.25">
      <c r="A204" s="25" t="s">
        <v>237</v>
      </c>
      <c r="B204" s="18">
        <v>41.585282082385596</v>
      </c>
      <c r="C204" s="10"/>
      <c r="D204" s="4"/>
      <c r="E204" s="3">
        <f t="shared" si="7"/>
        <v>0</v>
      </c>
      <c r="F204" s="1"/>
      <c r="G204" s="3"/>
      <c r="H204" s="3"/>
      <c r="J204" s="10"/>
      <c r="K204" s="10"/>
    </row>
    <row r="205" spans="1:11" s="2" customFormat="1" x14ac:dyDescent="0.25">
      <c r="A205" t="s">
        <v>239</v>
      </c>
      <c r="B205" s="18">
        <v>1.4925441774880002</v>
      </c>
      <c r="C205" s="10"/>
      <c r="D205" s="4"/>
      <c r="E205" s="3">
        <f t="shared" si="7"/>
        <v>0</v>
      </c>
      <c r="F205" s="1"/>
      <c r="G205" s="3"/>
      <c r="H205" s="3"/>
      <c r="J205" s="10"/>
      <c r="K205" s="10"/>
    </row>
    <row r="206" spans="1:11" s="2" customFormat="1" x14ac:dyDescent="0.25">
      <c r="A206" t="s">
        <v>238</v>
      </c>
      <c r="B206" s="18">
        <v>1.4925441774880002</v>
      </c>
      <c r="C206" s="10"/>
      <c r="D206" s="4"/>
      <c r="E206" s="3">
        <f t="shared" si="7"/>
        <v>0</v>
      </c>
      <c r="F206" s="1"/>
      <c r="G206" s="3"/>
      <c r="H206" s="3"/>
      <c r="J206" s="10"/>
      <c r="K206" s="10"/>
    </row>
    <row r="207" spans="1:11" s="2" customFormat="1" x14ac:dyDescent="0.25">
      <c r="A207" t="s">
        <v>229</v>
      </c>
      <c r="B207" s="18">
        <v>2.4569573383264003</v>
      </c>
      <c r="C207" s="10"/>
      <c r="D207" s="4"/>
      <c r="E207" s="3">
        <f t="shared" si="7"/>
        <v>0</v>
      </c>
      <c r="F207" s="1"/>
      <c r="G207" s="3"/>
      <c r="H207" s="3"/>
      <c r="J207" s="10"/>
      <c r="K207" s="10"/>
    </row>
    <row r="208" spans="1:11" s="2" customFormat="1" x14ac:dyDescent="0.25">
      <c r="A208" t="s">
        <v>240</v>
      </c>
      <c r="B208" s="10">
        <v>238.12037999999998</v>
      </c>
      <c r="C208" s="10"/>
      <c r="D208" s="4"/>
      <c r="E208" s="3">
        <f t="shared" si="7"/>
        <v>0</v>
      </c>
      <c r="F208" s="1"/>
      <c r="G208" s="3"/>
      <c r="H208" s="3"/>
      <c r="J208" s="10"/>
      <c r="K208" s="10"/>
    </row>
    <row r="209" spans="1:12" s="2" customFormat="1" x14ac:dyDescent="0.25">
      <c r="A209"/>
      <c r="B209" s="10"/>
      <c r="C209" s="10"/>
      <c r="D209" s="1"/>
      <c r="E209" s="22"/>
      <c r="F209" s="1"/>
      <c r="G209" s="1"/>
      <c r="H209" s="1"/>
      <c r="J209" s="10"/>
      <c r="K209" s="10"/>
    </row>
    <row r="210" spans="1:12" x14ac:dyDescent="0.25">
      <c r="A210" s="17" t="s">
        <v>156</v>
      </c>
      <c r="B210" s="10"/>
      <c r="C210" s="10"/>
      <c r="E210" s="15">
        <f>ROUND((SUM(E189:E208)),2)</f>
        <v>0</v>
      </c>
      <c r="G210" s="3"/>
      <c r="H210" s="3"/>
    </row>
    <row r="211" spans="1:12" x14ac:dyDescent="0.25">
      <c r="B211" s="10"/>
      <c r="C211" s="10"/>
      <c r="G211" s="3"/>
      <c r="H211" s="3"/>
    </row>
    <row r="213" spans="1:12" x14ac:dyDescent="0.25">
      <c r="A213" s="17" t="s">
        <v>101</v>
      </c>
      <c r="E213" s="4"/>
      <c r="G213" s="3"/>
      <c r="H213" s="3"/>
    </row>
    <row r="214" spans="1:12" x14ac:dyDescent="0.25">
      <c r="E214" s="12"/>
      <c r="G214" s="3"/>
      <c r="H214" s="3"/>
    </row>
    <row r="216" spans="1:12" s="28" customFormat="1" x14ac:dyDescent="0.25">
      <c r="A216" s="204" t="s">
        <v>157</v>
      </c>
      <c r="B216" s="10"/>
      <c r="C216" s="205"/>
      <c r="D216" s="22"/>
      <c r="E216" s="265">
        <f>IFERROR((ROUND((G184+E210)-((G184+E210)*E213/100),2)),"VER DTO")</f>
        <v>0</v>
      </c>
      <c r="F216" s="266"/>
      <c r="G216" s="206" t="s">
        <v>160</v>
      </c>
      <c r="H216" s="22"/>
      <c r="I216" s="10"/>
      <c r="J216" s="10"/>
      <c r="K216" s="10"/>
    </row>
    <row r="217" spans="1:12" s="28" customFormat="1" x14ac:dyDescent="0.25">
      <c r="A217" s="204" t="s">
        <v>158</v>
      </c>
      <c r="B217" s="10"/>
      <c r="C217" s="205"/>
      <c r="D217" s="22"/>
      <c r="E217" s="265">
        <f>IFERROR((ROUND(E216*1.21,2)),"REVISAR")</f>
        <v>0</v>
      </c>
      <c r="F217" s="266"/>
      <c r="G217" s="206" t="s">
        <v>159</v>
      </c>
      <c r="H217" s="22"/>
      <c r="I217" s="10"/>
      <c r="J217" s="10"/>
      <c r="K217" s="10"/>
    </row>
    <row r="219" spans="1:12" ht="21" x14ac:dyDescent="0.35">
      <c r="A219" s="267" t="s">
        <v>608</v>
      </c>
      <c r="B219" s="267"/>
      <c r="C219" s="267"/>
      <c r="D219" s="267"/>
      <c r="E219" s="267"/>
      <c r="F219" s="267"/>
      <c r="G219" s="267"/>
      <c r="H219" s="267"/>
      <c r="I219" s="267"/>
      <c r="J219" s="267"/>
      <c r="K219" s="210"/>
      <c r="L219" s="75"/>
    </row>
    <row r="220" spans="1:12" x14ac:dyDescent="0.25">
      <c r="A220" s="17" t="s">
        <v>594</v>
      </c>
      <c r="E220" s="4"/>
    </row>
    <row r="222" spans="1:12" s="28" customFormat="1" x14ac:dyDescent="0.25">
      <c r="A222" s="204" t="s">
        <v>592</v>
      </c>
      <c r="B222" s="10"/>
      <c r="D222" s="22"/>
      <c r="E222" s="264">
        <f>IFERROR(ROUND((E216*E220/100)+E216,2),"REVISAR")</f>
        <v>0</v>
      </c>
      <c r="F222" s="264"/>
      <c r="G222" s="206" t="s">
        <v>160</v>
      </c>
      <c r="H222" s="10"/>
      <c r="I222" s="10"/>
      <c r="J222" s="10"/>
      <c r="K222" s="10"/>
    </row>
    <row r="223" spans="1:12" s="28" customFormat="1" x14ac:dyDescent="0.25">
      <c r="A223" s="204" t="s">
        <v>593</v>
      </c>
      <c r="B223" s="10"/>
      <c r="D223" s="22"/>
      <c r="E223" s="264">
        <f>IFERROR((ROUND(E222*1.21,2)),"REVISAR")</f>
        <v>0</v>
      </c>
      <c r="F223" s="264"/>
      <c r="G223" s="206" t="s">
        <v>159</v>
      </c>
      <c r="H223" s="10"/>
      <c r="I223" s="10"/>
      <c r="J223" s="10"/>
      <c r="K223" s="10"/>
    </row>
    <row r="226" spans="1:15" ht="14.45" customHeight="1" x14ac:dyDescent="0.25">
      <c r="A226" s="252" t="s">
        <v>606</v>
      </c>
      <c r="B226" s="253"/>
      <c r="C226" s="253"/>
      <c r="D226" s="253"/>
      <c r="E226" s="253"/>
      <c r="F226" s="253"/>
      <c r="G226" s="253"/>
      <c r="H226" s="253"/>
      <c r="I226" s="253"/>
      <c r="J226" s="253"/>
      <c r="K226" s="253"/>
      <c r="L226" s="253"/>
      <c r="M226" s="167"/>
      <c r="N226" s="167"/>
      <c r="O226" s="167"/>
    </row>
    <row r="227" spans="1:15" ht="14.45" customHeight="1" x14ac:dyDescent="0.25">
      <c r="A227" s="252"/>
      <c r="B227" s="253"/>
      <c r="C227" s="253"/>
      <c r="D227" s="253"/>
      <c r="E227" s="253"/>
      <c r="F227" s="253"/>
      <c r="G227" s="253"/>
      <c r="H227" s="253"/>
      <c r="I227" s="253"/>
      <c r="J227" s="253"/>
      <c r="K227" s="253"/>
      <c r="L227" s="253"/>
      <c r="M227" s="167"/>
      <c r="N227" s="167"/>
      <c r="O227" s="167"/>
    </row>
    <row r="228" spans="1:15" ht="15" customHeight="1" thickBot="1" x14ac:dyDescent="0.3">
      <c r="A228" s="252"/>
      <c r="B228" s="253"/>
      <c r="C228" s="253"/>
      <c r="D228" s="253"/>
      <c r="E228" s="253"/>
      <c r="F228" s="253"/>
      <c r="G228" s="253"/>
      <c r="H228" s="253"/>
      <c r="I228" s="253"/>
      <c r="J228" s="253"/>
      <c r="K228" s="253"/>
      <c r="L228" s="253"/>
      <c r="M228" s="167"/>
      <c r="N228" s="167"/>
      <c r="O228" s="167"/>
    </row>
    <row r="229" spans="1:15" ht="15.75" thickBot="1" x14ac:dyDescent="0.3">
      <c r="A229" s="194" t="s">
        <v>611</v>
      </c>
      <c r="B229" s="142"/>
      <c r="C229" s="143"/>
      <c r="D229" s="144" t="s">
        <v>579</v>
      </c>
      <c r="E229" s="145"/>
      <c r="F229" s="145"/>
      <c r="G229" s="172"/>
      <c r="H229" s="153"/>
      <c r="I229" s="168" t="s">
        <v>580</v>
      </c>
      <c r="J229" s="211"/>
      <c r="K229" s="211"/>
      <c r="L229" s="166"/>
    </row>
    <row r="230" spans="1:15" ht="15.75" thickBot="1" x14ac:dyDescent="0.3">
      <c r="A230" s="146"/>
      <c r="D230" s="147" t="s">
        <v>581</v>
      </c>
      <c r="E230" s="148"/>
      <c r="F230" s="148"/>
      <c r="G230" s="173"/>
      <c r="H230" s="176"/>
      <c r="I230" s="169" t="s">
        <v>582</v>
      </c>
      <c r="J230" s="212"/>
      <c r="K230" s="212"/>
      <c r="L230" s="149"/>
    </row>
    <row r="231" spans="1:15" ht="21.75" thickBot="1" x14ac:dyDescent="0.4">
      <c r="A231" s="150" t="s">
        <v>583</v>
      </c>
      <c r="D231" s="151" t="s">
        <v>584</v>
      </c>
      <c r="E231" s="152"/>
      <c r="F231" s="152"/>
      <c r="G231" s="174" t="s">
        <v>585</v>
      </c>
      <c r="H231" s="177"/>
      <c r="I231" s="170" t="s">
        <v>584</v>
      </c>
      <c r="J231" s="213"/>
      <c r="K231" s="214" t="s">
        <v>585</v>
      </c>
      <c r="L231" s="149"/>
    </row>
    <row r="232" spans="1:15" ht="21.75" thickBot="1" x14ac:dyDescent="0.4">
      <c r="A232" s="150" t="s">
        <v>586</v>
      </c>
      <c r="D232" s="179"/>
      <c r="E232" s="254" t="s">
        <v>587</v>
      </c>
      <c r="F232" s="255"/>
      <c r="G232" s="180"/>
      <c r="H232" s="178"/>
      <c r="I232" s="181"/>
      <c r="J232" s="215" t="s">
        <v>587</v>
      </c>
      <c r="K232" s="243"/>
      <c r="L232" s="149"/>
    </row>
    <row r="233" spans="1:15" ht="21.75" thickBot="1" x14ac:dyDescent="0.4">
      <c r="A233" s="150" t="s">
        <v>588</v>
      </c>
      <c r="D233" s="153"/>
      <c r="E233" s="153"/>
      <c r="F233" s="153"/>
      <c r="G233" s="175"/>
      <c r="H233" s="153"/>
      <c r="I233" s="171"/>
      <c r="J233" s="216"/>
      <c r="K233" s="216"/>
      <c r="L233" s="149"/>
    </row>
    <row r="234" spans="1:15" s="196" customFormat="1" ht="19.5" thickBot="1" x14ac:dyDescent="0.3">
      <c r="A234" s="197"/>
      <c r="B234" s="141"/>
      <c r="C234" s="198"/>
      <c r="D234" s="256" t="s">
        <v>589</v>
      </c>
      <c r="E234" s="257"/>
      <c r="F234" s="258"/>
      <c r="G234" s="199"/>
      <c r="H234" s="178"/>
      <c r="I234" s="257" t="s">
        <v>590</v>
      </c>
      <c r="J234" s="257"/>
      <c r="K234" s="217" t="str">
        <f>IFERROR(((G234*(I232/D232))*(K232/G232)),"")</f>
        <v/>
      </c>
      <c r="L234" s="154"/>
    </row>
    <row r="235" spans="1:15" x14ac:dyDescent="0.25">
      <c r="A235" s="259" t="s">
        <v>591</v>
      </c>
      <c r="B235" s="259"/>
      <c r="C235" s="259"/>
      <c r="D235" s="259"/>
      <c r="E235" s="259"/>
      <c r="F235" s="259"/>
      <c r="G235" s="259"/>
      <c r="H235" s="259"/>
      <c r="I235" s="259"/>
      <c r="J235" s="259"/>
      <c r="K235" s="259"/>
      <c r="L235" s="259"/>
      <c r="M235" s="2"/>
      <c r="O235" s="2"/>
    </row>
    <row r="236" spans="1:15" x14ac:dyDescent="0.25">
      <c r="I236" s="1"/>
      <c r="J236" s="22"/>
      <c r="K236" s="22"/>
      <c r="L236" s="75"/>
    </row>
    <row r="237" spans="1:15" ht="14.45" customHeight="1" x14ac:dyDescent="0.25">
      <c r="A237" s="252" t="s">
        <v>606</v>
      </c>
      <c r="B237" s="253"/>
      <c r="C237" s="253"/>
      <c r="D237" s="253"/>
      <c r="E237" s="253"/>
      <c r="F237" s="253"/>
      <c r="G237" s="253"/>
      <c r="H237" s="253"/>
      <c r="I237" s="253"/>
      <c r="J237" s="253"/>
      <c r="K237" s="253"/>
      <c r="L237" s="253"/>
      <c r="M237" s="167"/>
      <c r="N237" s="167"/>
      <c r="O237" s="167"/>
    </row>
    <row r="238" spans="1:15" ht="14.45" customHeight="1" x14ac:dyDescent="0.25">
      <c r="A238" s="252"/>
      <c r="B238" s="253"/>
      <c r="C238" s="253"/>
      <c r="D238" s="253"/>
      <c r="E238" s="253"/>
      <c r="F238" s="253"/>
      <c r="G238" s="253"/>
      <c r="H238" s="253"/>
      <c r="I238" s="253"/>
      <c r="J238" s="253"/>
      <c r="K238" s="253"/>
      <c r="L238" s="253"/>
      <c r="M238" s="167"/>
      <c r="N238" s="167"/>
      <c r="O238" s="167"/>
    </row>
    <row r="239" spans="1:15" ht="15" customHeight="1" thickBot="1" x14ac:dyDescent="0.3">
      <c r="A239" s="252"/>
      <c r="B239" s="253"/>
      <c r="C239" s="253"/>
      <c r="D239" s="253"/>
      <c r="E239" s="253"/>
      <c r="F239" s="253"/>
      <c r="G239" s="253"/>
      <c r="H239" s="253"/>
      <c r="I239" s="253"/>
      <c r="J239" s="253"/>
      <c r="K239" s="253"/>
      <c r="L239" s="253"/>
      <c r="M239" s="167"/>
      <c r="N239" s="167"/>
      <c r="O239" s="167"/>
    </row>
    <row r="240" spans="1:15" ht="15.75" thickBot="1" x14ac:dyDescent="0.3">
      <c r="A240" s="194" t="s">
        <v>611</v>
      </c>
      <c r="B240" s="142"/>
      <c r="C240" s="143"/>
      <c r="D240" s="144" t="s">
        <v>579</v>
      </c>
      <c r="E240" s="145"/>
      <c r="F240" s="145"/>
      <c r="G240" s="172"/>
      <c r="H240" s="153"/>
      <c r="I240" s="168" t="s">
        <v>580</v>
      </c>
      <c r="J240" s="211"/>
      <c r="K240" s="211"/>
      <c r="L240" s="166"/>
    </row>
    <row r="241" spans="1:15" ht="15.75" thickBot="1" x14ac:dyDescent="0.3">
      <c r="A241" s="146"/>
      <c r="D241" s="147" t="s">
        <v>581</v>
      </c>
      <c r="E241" s="148"/>
      <c r="F241" s="148"/>
      <c r="G241" s="173"/>
      <c r="H241" s="176"/>
      <c r="I241" s="169" t="s">
        <v>582</v>
      </c>
      <c r="J241" s="212"/>
      <c r="K241" s="212"/>
      <c r="L241" s="149"/>
    </row>
    <row r="242" spans="1:15" ht="21.75" thickBot="1" x14ac:dyDescent="0.4">
      <c r="A242" s="150" t="s">
        <v>583</v>
      </c>
      <c r="D242" s="151" t="s">
        <v>584</v>
      </c>
      <c r="E242" s="152"/>
      <c r="F242" s="152"/>
      <c r="G242" s="174" t="s">
        <v>585</v>
      </c>
      <c r="H242" s="177"/>
      <c r="I242" s="170" t="s">
        <v>584</v>
      </c>
      <c r="J242" s="213"/>
      <c r="K242" s="214" t="s">
        <v>585</v>
      </c>
      <c r="L242" s="149"/>
    </row>
    <row r="243" spans="1:15" ht="21.75" thickBot="1" x14ac:dyDescent="0.4">
      <c r="A243" s="150" t="s">
        <v>586</v>
      </c>
      <c r="D243" s="179"/>
      <c r="E243" s="254" t="s">
        <v>587</v>
      </c>
      <c r="F243" s="255"/>
      <c r="G243" s="180"/>
      <c r="H243" s="178"/>
      <c r="I243" s="181"/>
      <c r="J243" s="244" t="s">
        <v>587</v>
      </c>
      <c r="K243" s="243"/>
      <c r="L243" s="149"/>
    </row>
    <row r="244" spans="1:15" ht="21.75" thickBot="1" x14ac:dyDescent="0.4">
      <c r="A244" s="150" t="s">
        <v>588</v>
      </c>
      <c r="D244" s="153"/>
      <c r="E244" s="153"/>
      <c r="F244" s="153"/>
      <c r="G244" s="175"/>
      <c r="H244" s="153"/>
      <c r="I244" s="171"/>
      <c r="J244" s="216"/>
      <c r="K244" s="216"/>
      <c r="L244" s="149"/>
    </row>
    <row r="245" spans="1:15" s="196" customFormat="1" ht="19.5" thickBot="1" x14ac:dyDescent="0.3">
      <c r="A245" s="197"/>
      <c r="B245" s="141"/>
      <c r="C245" s="198"/>
      <c r="D245" s="256" t="s">
        <v>589</v>
      </c>
      <c r="E245" s="257"/>
      <c r="F245" s="258"/>
      <c r="G245" s="199"/>
      <c r="H245" s="178"/>
      <c r="I245" s="257" t="s">
        <v>590</v>
      </c>
      <c r="J245" s="257"/>
      <c r="K245" s="217" t="str">
        <f>IFERROR(((G245*(I243/D243))*(K243/G243)),"")</f>
        <v/>
      </c>
      <c r="L245" s="154"/>
    </row>
    <row r="246" spans="1:15" x14ac:dyDescent="0.25">
      <c r="A246" s="259" t="s">
        <v>591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"/>
      <c r="O246" s="2"/>
    </row>
    <row r="248" spans="1:15" ht="14.45" customHeight="1" x14ac:dyDescent="0.25">
      <c r="A248" s="252" t="s">
        <v>606</v>
      </c>
      <c r="B248" s="253"/>
      <c r="C248" s="253"/>
      <c r="D248" s="253"/>
      <c r="E248" s="253"/>
      <c r="F248" s="253"/>
      <c r="G248" s="253"/>
      <c r="H248" s="253"/>
      <c r="I248" s="253"/>
      <c r="J248" s="253"/>
      <c r="K248" s="253"/>
      <c r="L248" s="253"/>
      <c r="M248" s="167"/>
      <c r="N248" s="167"/>
      <c r="O248" s="167"/>
    </row>
    <row r="249" spans="1:15" ht="14.45" customHeight="1" x14ac:dyDescent="0.25">
      <c r="A249" s="252"/>
      <c r="B249" s="253"/>
      <c r="C249" s="253"/>
      <c r="D249" s="253"/>
      <c r="E249" s="253"/>
      <c r="F249" s="253"/>
      <c r="G249" s="253"/>
      <c r="H249" s="253"/>
      <c r="I249" s="253"/>
      <c r="J249" s="253"/>
      <c r="K249" s="253"/>
      <c r="L249" s="253"/>
      <c r="M249" s="167"/>
      <c r="N249" s="167"/>
      <c r="O249" s="167"/>
    </row>
    <row r="250" spans="1:15" ht="15" customHeight="1" thickBot="1" x14ac:dyDescent="0.3">
      <c r="A250" s="252"/>
      <c r="B250" s="253"/>
      <c r="C250" s="253"/>
      <c r="D250" s="253"/>
      <c r="E250" s="253"/>
      <c r="F250" s="253"/>
      <c r="G250" s="253"/>
      <c r="H250" s="253"/>
      <c r="I250" s="253"/>
      <c r="J250" s="253"/>
      <c r="K250" s="253"/>
      <c r="L250" s="253"/>
      <c r="M250" s="167"/>
      <c r="N250" s="167"/>
      <c r="O250" s="167"/>
    </row>
    <row r="251" spans="1:15" ht="15.75" thickBot="1" x14ac:dyDescent="0.3">
      <c r="A251" s="194" t="s">
        <v>611</v>
      </c>
      <c r="B251" s="142"/>
      <c r="C251" s="143"/>
      <c r="D251" s="144" t="s">
        <v>579</v>
      </c>
      <c r="E251" s="145"/>
      <c r="F251" s="145"/>
      <c r="G251" s="172"/>
      <c r="H251" s="153"/>
      <c r="I251" s="168" t="s">
        <v>580</v>
      </c>
      <c r="J251" s="211"/>
      <c r="K251" s="211"/>
      <c r="L251" s="166"/>
    </row>
    <row r="252" spans="1:15" ht="15.75" thickBot="1" x14ac:dyDescent="0.3">
      <c r="A252" s="146"/>
      <c r="D252" s="147" t="s">
        <v>581</v>
      </c>
      <c r="E252" s="148"/>
      <c r="F252" s="148"/>
      <c r="G252" s="173"/>
      <c r="H252" s="176"/>
      <c r="I252" s="169" t="s">
        <v>582</v>
      </c>
      <c r="J252" s="212"/>
      <c r="K252" s="212"/>
      <c r="L252" s="149"/>
    </row>
    <row r="253" spans="1:15" ht="21.75" thickBot="1" x14ac:dyDescent="0.4">
      <c r="A253" s="150" t="s">
        <v>583</v>
      </c>
      <c r="D253" s="151" t="s">
        <v>584</v>
      </c>
      <c r="E253" s="152"/>
      <c r="F253" s="152"/>
      <c r="G253" s="174" t="s">
        <v>585</v>
      </c>
      <c r="H253" s="177"/>
      <c r="I253" s="170" t="s">
        <v>584</v>
      </c>
      <c r="J253" s="213"/>
      <c r="K253" s="214" t="s">
        <v>585</v>
      </c>
      <c r="L253" s="149"/>
    </row>
    <row r="254" spans="1:15" ht="21.75" thickBot="1" x14ac:dyDescent="0.4">
      <c r="A254" s="150" t="s">
        <v>586</v>
      </c>
      <c r="D254" s="179"/>
      <c r="E254" s="254" t="s">
        <v>587</v>
      </c>
      <c r="F254" s="255"/>
      <c r="G254" s="180"/>
      <c r="H254" s="178"/>
      <c r="I254" s="181"/>
      <c r="J254" s="244" t="s">
        <v>587</v>
      </c>
      <c r="K254" s="243"/>
      <c r="L254" s="149"/>
    </row>
    <row r="255" spans="1:15" ht="21.75" thickBot="1" x14ac:dyDescent="0.4">
      <c r="A255" s="150" t="s">
        <v>588</v>
      </c>
      <c r="D255" s="153"/>
      <c r="E255" s="153"/>
      <c r="F255" s="153"/>
      <c r="G255" s="175"/>
      <c r="H255" s="153"/>
      <c r="I255" s="171"/>
      <c r="J255" s="216"/>
      <c r="K255" s="216"/>
      <c r="L255" s="149"/>
    </row>
    <row r="256" spans="1:15" s="196" customFormat="1" ht="19.5" thickBot="1" x14ac:dyDescent="0.3">
      <c r="A256" s="197"/>
      <c r="B256" s="141"/>
      <c r="C256" s="198"/>
      <c r="D256" s="201" t="s">
        <v>589</v>
      </c>
      <c r="E256" s="202"/>
      <c r="F256" s="203"/>
      <c r="G256" s="199"/>
      <c r="H256" s="178"/>
      <c r="I256" s="202" t="s">
        <v>590</v>
      </c>
      <c r="J256" s="218"/>
      <c r="K256" s="217" t="str">
        <f>IFERROR(((G256*(I254/D254))*(K254/G254)),"")</f>
        <v/>
      </c>
      <c r="L256" s="154"/>
    </row>
    <row r="257" spans="1:15" x14ac:dyDescent="0.25">
      <c r="A257" s="259" t="s">
        <v>591</v>
      </c>
      <c r="B257" s="259"/>
      <c r="C257" s="259"/>
      <c r="D257" s="259"/>
      <c r="E257" s="259"/>
      <c r="F257" s="259"/>
      <c r="G257" s="259"/>
      <c r="H257" s="259"/>
      <c r="I257" s="259"/>
      <c r="J257" s="259"/>
      <c r="K257" s="259"/>
      <c r="L257" s="259"/>
      <c r="M257" s="2"/>
      <c r="O257" s="2"/>
    </row>
  </sheetData>
  <sheetProtection algorithmName="SHA-512" hashValue="gAw45TS2WkGi5fqSKpRM1UvgnMid8JkHPrDb1GX+yRO7ys4R+jFeo3tjn0vGextGHjkz0CTDjMe7Rx3LdxGr/A==" saltValue="OomWaCBfLQZd3hkC5gWCGg==" spinCount="100000" sheet="1" objects="1" scenarios="1"/>
  <mergeCells count="22">
    <mergeCell ref="A257:L257"/>
    <mergeCell ref="D234:F234"/>
    <mergeCell ref="I234:J234"/>
    <mergeCell ref="A188:C188"/>
    <mergeCell ref="A1:K1"/>
    <mergeCell ref="G183:H183"/>
    <mergeCell ref="G184:H184"/>
    <mergeCell ref="A235:L235"/>
    <mergeCell ref="E222:F222"/>
    <mergeCell ref="E216:F216"/>
    <mergeCell ref="E217:F217"/>
    <mergeCell ref="E223:F223"/>
    <mergeCell ref="A226:L228"/>
    <mergeCell ref="A219:J219"/>
    <mergeCell ref="E232:F232"/>
    <mergeCell ref="E254:F254"/>
    <mergeCell ref="A237:L239"/>
    <mergeCell ref="E243:F243"/>
    <mergeCell ref="D245:F245"/>
    <mergeCell ref="I245:J245"/>
    <mergeCell ref="A248:L250"/>
    <mergeCell ref="A246:L246"/>
  </mergeCells>
  <phoneticPr fontId="1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F26DA-A5D6-441E-8D11-DBBA6DD4778A}">
  <dimension ref="A1:R257"/>
  <sheetViews>
    <sheetView showZeros="0" topLeftCell="A178" zoomScaleNormal="100" workbookViewId="0">
      <selection activeCell="D3" sqref="D3"/>
    </sheetView>
  </sheetViews>
  <sheetFormatPr baseColWidth="10" defaultRowHeight="15" x14ac:dyDescent="0.25"/>
  <cols>
    <col min="1" max="1" width="36.5703125" customWidth="1"/>
    <col min="2" max="2" width="13.28515625" style="2" hidden="1" customWidth="1"/>
    <col min="3" max="3" width="19.28515625" hidden="1" customWidth="1"/>
    <col min="4" max="5" width="10.7109375" style="1" customWidth="1"/>
    <col min="6" max="6" width="16.7109375" style="1" customWidth="1"/>
    <col min="7" max="7" width="11.5703125" style="1" customWidth="1"/>
    <col min="8" max="8" width="10.85546875" style="1" customWidth="1"/>
    <col min="9" max="9" width="15.85546875" style="2" customWidth="1"/>
    <col min="10" max="10" width="20.5703125" style="10" customWidth="1"/>
    <col min="11" max="11" width="14.7109375" style="10" customWidth="1"/>
  </cols>
  <sheetData>
    <row r="1" spans="1:18" ht="21" x14ac:dyDescent="0.25">
      <c r="A1" s="261" t="s">
        <v>242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</row>
    <row r="2" spans="1:18" s="2" customFormat="1" x14ac:dyDescent="0.25">
      <c r="D2" s="7" t="s">
        <v>99</v>
      </c>
      <c r="E2" s="8" t="s">
        <v>100</v>
      </c>
      <c r="F2" s="8" t="s">
        <v>225</v>
      </c>
      <c r="G2" s="8" t="s">
        <v>162</v>
      </c>
      <c r="H2" s="8" t="s">
        <v>163</v>
      </c>
      <c r="I2" s="9" t="s">
        <v>164</v>
      </c>
      <c r="J2" s="209" t="s">
        <v>226</v>
      </c>
      <c r="K2" s="209" t="s">
        <v>161</v>
      </c>
    </row>
    <row r="3" spans="1:18" x14ac:dyDescent="0.25">
      <c r="A3" t="s">
        <v>0</v>
      </c>
      <c r="B3" s="21">
        <v>10.430479266480003</v>
      </c>
      <c r="C3" s="187">
        <v>22.019900673680002</v>
      </c>
      <c r="D3" s="4"/>
      <c r="E3" s="4"/>
      <c r="F3" s="4"/>
      <c r="G3" s="4"/>
      <c r="H3" s="4"/>
      <c r="I3" s="4"/>
      <c r="J3" s="10">
        <f>IFERROR((ROUND((B3*D3)+((B3*E3)*1.15),2)),"REVISAR")</f>
        <v>0</v>
      </c>
      <c r="K3" s="10">
        <f>IFERROR((ROUND((F3*C3)+(G3*C3*1.1)+(H3*C3*1.15)+(I3*C3*1.15*1.1),2)),"REVISAR")</f>
        <v>0</v>
      </c>
      <c r="Q3" s="28"/>
      <c r="R3" s="28"/>
    </row>
    <row r="4" spans="1:18" x14ac:dyDescent="0.25">
      <c r="A4" t="s">
        <v>1</v>
      </c>
      <c r="B4" s="184">
        <v>11.589421407200001</v>
      </c>
      <c r="C4" s="187">
        <v>24.337784955120004</v>
      </c>
      <c r="D4" s="4"/>
      <c r="E4" s="4">
        <v>0</v>
      </c>
      <c r="F4" s="4"/>
      <c r="G4" s="4"/>
      <c r="H4" s="4">
        <v>0</v>
      </c>
      <c r="I4" s="4"/>
      <c r="J4" s="10">
        <f t="shared" ref="J4:J67" si="0">IFERROR((ROUND((B4*D4)+((B4*E4)*1.15),2)),"REVISAR")</f>
        <v>0</v>
      </c>
      <c r="K4" s="10">
        <f t="shared" ref="K4:K67" si="1">IFERROR((ROUND((F4*C4)+(G4*C4*1.1)+(H4*C4*1.15)+(I4*C4*1.15*1.1),2)),"REVISAR")</f>
        <v>0</v>
      </c>
      <c r="Q4" s="28"/>
      <c r="R4" s="28"/>
    </row>
    <row r="5" spans="1:18" x14ac:dyDescent="0.25">
      <c r="A5" t="s">
        <v>2</v>
      </c>
      <c r="B5" s="184">
        <v>12.74836354792</v>
      </c>
      <c r="C5" s="187">
        <v>25.496727095840001</v>
      </c>
      <c r="D5" s="4"/>
      <c r="E5" s="4"/>
      <c r="F5" s="4"/>
      <c r="G5" s="4"/>
      <c r="H5" s="4"/>
      <c r="I5" s="4"/>
      <c r="J5" s="10">
        <f t="shared" si="0"/>
        <v>0</v>
      </c>
      <c r="K5" s="10">
        <f t="shared" si="1"/>
        <v>0</v>
      </c>
      <c r="Q5" s="28"/>
      <c r="R5" s="28"/>
    </row>
    <row r="6" spans="1:18" x14ac:dyDescent="0.25">
      <c r="A6" t="s">
        <v>3</v>
      </c>
      <c r="B6" s="184">
        <v>12.74836354792</v>
      </c>
      <c r="C6" s="187">
        <v>27.814611377279995</v>
      </c>
      <c r="D6" s="4"/>
      <c r="E6" s="4"/>
      <c r="F6" s="4"/>
      <c r="G6" s="4"/>
      <c r="H6" s="4"/>
      <c r="I6" s="4"/>
      <c r="J6" s="10">
        <f t="shared" si="0"/>
        <v>0</v>
      </c>
      <c r="K6" s="10">
        <f t="shared" si="1"/>
        <v>0</v>
      </c>
      <c r="Q6" s="28"/>
      <c r="R6" s="28"/>
    </row>
    <row r="7" spans="1:18" x14ac:dyDescent="0.25">
      <c r="A7" t="s">
        <v>4</v>
      </c>
      <c r="B7" s="21">
        <v>13.907305688639997</v>
      </c>
      <c r="C7" s="187">
        <v>28.973553517999999</v>
      </c>
      <c r="D7" s="4"/>
      <c r="E7" s="4"/>
      <c r="F7" s="4"/>
      <c r="G7" s="4"/>
      <c r="H7" s="4"/>
      <c r="I7" s="4"/>
      <c r="J7" s="10">
        <f t="shared" si="0"/>
        <v>0</v>
      </c>
      <c r="K7" s="10">
        <f t="shared" si="1"/>
        <v>0</v>
      </c>
      <c r="Q7" s="28"/>
      <c r="R7" s="28"/>
    </row>
    <row r="8" spans="1:18" x14ac:dyDescent="0.25">
      <c r="A8" t="s">
        <v>5</v>
      </c>
      <c r="B8" s="21">
        <v>16.225189970079999</v>
      </c>
      <c r="C8" s="187">
        <v>32.450379940159998</v>
      </c>
      <c r="D8" s="4"/>
      <c r="E8" s="4"/>
      <c r="F8" s="4"/>
      <c r="G8" s="4"/>
      <c r="H8" s="4"/>
      <c r="I8" s="4"/>
      <c r="J8" s="10">
        <f t="shared" si="0"/>
        <v>0</v>
      </c>
      <c r="K8" s="10">
        <f t="shared" si="1"/>
        <v>0</v>
      </c>
      <c r="Q8" s="28"/>
      <c r="R8" s="28"/>
    </row>
    <row r="9" spans="1:18" x14ac:dyDescent="0.25">
      <c r="A9" t="s">
        <v>102</v>
      </c>
      <c r="B9" s="21">
        <v>17.3841321108</v>
      </c>
      <c r="C9" s="187">
        <v>37.086148503040008</v>
      </c>
      <c r="D9" s="4"/>
      <c r="E9" s="4"/>
      <c r="F9" s="4"/>
      <c r="G9" s="4"/>
      <c r="H9" s="4"/>
      <c r="I9" s="4"/>
      <c r="J9" s="10">
        <f t="shared" si="0"/>
        <v>0</v>
      </c>
      <c r="K9" s="10">
        <f t="shared" si="1"/>
        <v>0</v>
      </c>
      <c r="Q9" s="28"/>
      <c r="R9" s="28"/>
    </row>
    <row r="10" spans="1:18" x14ac:dyDescent="0.25">
      <c r="A10" t="s">
        <v>103</v>
      </c>
      <c r="B10" s="21">
        <v>19.702016392240001</v>
      </c>
      <c r="C10" s="187">
        <v>40.562974925199995</v>
      </c>
      <c r="D10" s="4"/>
      <c r="E10" s="4"/>
      <c r="F10" s="4"/>
      <c r="G10" s="4"/>
      <c r="H10" s="4"/>
      <c r="I10" s="4"/>
      <c r="J10" s="10">
        <f t="shared" si="0"/>
        <v>0</v>
      </c>
      <c r="K10" s="10">
        <f t="shared" si="1"/>
        <v>0</v>
      </c>
      <c r="Q10" s="28"/>
      <c r="R10" s="28"/>
    </row>
    <row r="11" spans="1:18" x14ac:dyDescent="0.25">
      <c r="A11" t="s">
        <v>6</v>
      </c>
      <c r="B11" s="21">
        <v>20.860958532960005</v>
      </c>
      <c r="C11" s="187">
        <v>45.198743488079998</v>
      </c>
      <c r="D11" s="4"/>
      <c r="E11" s="4"/>
      <c r="F11" s="4"/>
      <c r="G11" s="4"/>
      <c r="H11" s="4"/>
      <c r="I11" s="4"/>
      <c r="J11" s="10">
        <f t="shared" si="0"/>
        <v>0</v>
      </c>
      <c r="K11" s="10">
        <f t="shared" si="1"/>
        <v>0</v>
      </c>
      <c r="Q11" s="28"/>
      <c r="R11" s="28"/>
    </row>
    <row r="12" spans="1:18" x14ac:dyDescent="0.25">
      <c r="A12" t="s">
        <v>104</v>
      </c>
      <c r="B12" s="21">
        <v>22.019900673680002</v>
      </c>
      <c r="C12" s="187">
        <v>48.675569910240007</v>
      </c>
      <c r="D12" s="4"/>
      <c r="E12" s="4"/>
      <c r="F12" s="4"/>
      <c r="G12" s="4"/>
      <c r="H12" s="4"/>
      <c r="I12" s="4"/>
      <c r="J12" s="10">
        <f t="shared" si="0"/>
        <v>0</v>
      </c>
      <c r="K12" s="10">
        <f t="shared" si="1"/>
        <v>0</v>
      </c>
      <c r="Q12" s="28"/>
      <c r="R12" s="28"/>
    </row>
    <row r="13" spans="1:18" s="2" customFormat="1" x14ac:dyDescent="0.25">
      <c r="A13" t="s">
        <v>7</v>
      </c>
      <c r="B13" s="21">
        <v>24.337784955120004</v>
      </c>
      <c r="C13" s="187">
        <v>56.788164895279998</v>
      </c>
      <c r="D13" s="4"/>
      <c r="E13" s="4"/>
      <c r="F13" s="4"/>
      <c r="G13" s="4"/>
      <c r="H13" s="4"/>
      <c r="I13" s="4"/>
      <c r="J13" s="10">
        <f t="shared" si="0"/>
        <v>0</v>
      </c>
      <c r="K13" s="10">
        <f t="shared" si="1"/>
        <v>0</v>
      </c>
      <c r="Q13" s="28"/>
      <c r="R13" s="28"/>
    </row>
    <row r="14" spans="1:18" s="2" customFormat="1" ht="15.75" thickBot="1" x14ac:dyDescent="0.3">
      <c r="A14" t="s">
        <v>8</v>
      </c>
      <c r="B14" s="21">
        <v>0</v>
      </c>
      <c r="C14" s="188">
        <v>0</v>
      </c>
      <c r="D14" s="7" t="s">
        <v>99</v>
      </c>
      <c r="E14" s="8" t="s">
        <v>100</v>
      </c>
      <c r="F14" s="8" t="s">
        <v>225</v>
      </c>
      <c r="G14" s="8" t="s">
        <v>162</v>
      </c>
      <c r="H14" s="8" t="s">
        <v>163</v>
      </c>
      <c r="I14" s="9" t="s">
        <v>164</v>
      </c>
      <c r="J14" s="10"/>
      <c r="K14" s="10"/>
      <c r="L14" s="75" t="s">
        <v>329</v>
      </c>
      <c r="Q14" s="28"/>
      <c r="R14" s="28"/>
    </row>
    <row r="15" spans="1:18" s="2" customFormat="1" x14ac:dyDescent="0.25">
      <c r="A15" t="s">
        <v>9</v>
      </c>
      <c r="B15" s="21">
        <v>11.589421407200001</v>
      </c>
      <c r="C15" s="187">
        <v>24.337784955120004</v>
      </c>
      <c r="D15" s="4"/>
      <c r="E15" s="4"/>
      <c r="F15" s="4"/>
      <c r="G15" s="4">
        <v>0</v>
      </c>
      <c r="H15" s="4"/>
      <c r="I15" s="4"/>
      <c r="J15" s="10">
        <f t="shared" si="0"/>
        <v>0</v>
      </c>
      <c r="K15" s="10">
        <f t="shared" si="1"/>
        <v>0</v>
      </c>
      <c r="L15" s="60"/>
      <c r="M15" s="61"/>
      <c r="N15" s="61" t="s">
        <v>307</v>
      </c>
      <c r="O15" s="61"/>
      <c r="P15" s="62"/>
      <c r="Q15" s="28"/>
      <c r="R15" s="28"/>
    </row>
    <row r="16" spans="1:18" s="2" customFormat="1" x14ac:dyDescent="0.25">
      <c r="A16" t="s">
        <v>10</v>
      </c>
      <c r="B16" s="21">
        <v>12.74836354792</v>
      </c>
      <c r="C16" s="187">
        <v>25.496727095840001</v>
      </c>
      <c r="D16" s="4"/>
      <c r="E16" s="4"/>
      <c r="F16" s="4"/>
      <c r="G16" s="4"/>
      <c r="H16" s="4">
        <v>0</v>
      </c>
      <c r="I16" s="4"/>
      <c r="J16" s="10">
        <f t="shared" si="0"/>
        <v>0</v>
      </c>
      <c r="K16" s="10">
        <f t="shared" si="1"/>
        <v>0</v>
      </c>
      <c r="L16" s="63"/>
      <c r="M16" s="68"/>
      <c r="N16" s="69" t="s">
        <v>308</v>
      </c>
      <c r="O16" s="68"/>
      <c r="P16" s="64"/>
      <c r="Q16" s="28"/>
      <c r="R16" s="28"/>
    </row>
    <row r="17" spans="1:18" s="2" customFormat="1" x14ac:dyDescent="0.25">
      <c r="A17" t="s">
        <v>11</v>
      </c>
      <c r="B17" s="21">
        <v>13.907305688639997</v>
      </c>
      <c r="C17" s="187">
        <v>26.655669236560001</v>
      </c>
      <c r="D17" s="4"/>
      <c r="E17" s="4"/>
      <c r="F17" s="4"/>
      <c r="G17" s="4"/>
      <c r="H17" s="4"/>
      <c r="I17" s="4"/>
      <c r="J17" s="10">
        <f t="shared" si="0"/>
        <v>0</v>
      </c>
      <c r="K17" s="10">
        <f t="shared" si="1"/>
        <v>0</v>
      </c>
      <c r="L17" s="63"/>
      <c r="M17" s="68"/>
      <c r="N17" s="68" t="s">
        <v>309</v>
      </c>
      <c r="O17" s="68"/>
      <c r="P17" s="64"/>
      <c r="Q17" s="28"/>
      <c r="R17" s="28"/>
    </row>
    <row r="18" spans="1:18" s="2" customFormat="1" x14ac:dyDescent="0.25">
      <c r="A18" t="s">
        <v>12</v>
      </c>
      <c r="B18" s="21">
        <v>15.066247829359998</v>
      </c>
      <c r="C18" s="187">
        <v>28.973553517999999</v>
      </c>
      <c r="D18" s="4"/>
      <c r="E18" s="4"/>
      <c r="F18" s="4"/>
      <c r="G18" s="4"/>
      <c r="H18" s="4"/>
      <c r="I18" s="4"/>
      <c r="J18" s="10">
        <f t="shared" si="0"/>
        <v>0</v>
      </c>
      <c r="K18" s="10">
        <f t="shared" si="1"/>
        <v>0</v>
      </c>
      <c r="L18" s="63"/>
      <c r="M18" s="68"/>
      <c r="N18" s="68" t="s">
        <v>312</v>
      </c>
      <c r="O18" s="68"/>
      <c r="P18" s="64"/>
      <c r="Q18" s="28"/>
      <c r="R18" s="28"/>
    </row>
    <row r="19" spans="1:18" s="2" customFormat="1" x14ac:dyDescent="0.25">
      <c r="A19" t="s">
        <v>13</v>
      </c>
      <c r="B19" s="21">
        <v>16.225189970079999</v>
      </c>
      <c r="C19" s="187">
        <v>31.291437799439997</v>
      </c>
      <c r="D19" s="4"/>
      <c r="E19" s="4"/>
      <c r="F19" s="4"/>
      <c r="G19" s="4"/>
      <c r="H19" s="4"/>
      <c r="I19" s="4"/>
      <c r="J19" s="10">
        <f t="shared" si="0"/>
        <v>0</v>
      </c>
      <c r="K19" s="10">
        <f t="shared" si="1"/>
        <v>0</v>
      </c>
      <c r="L19" s="72"/>
      <c r="M19" s="73"/>
      <c r="N19" s="73"/>
      <c r="O19" s="73"/>
      <c r="P19" s="74"/>
      <c r="Q19" s="28"/>
      <c r="R19" s="28"/>
    </row>
    <row r="20" spans="1:18" s="2" customFormat="1" x14ac:dyDescent="0.25">
      <c r="A20" t="s">
        <v>14</v>
      </c>
      <c r="B20" s="21">
        <v>17.3841321108</v>
      </c>
      <c r="C20" s="187">
        <v>34.768264221599999</v>
      </c>
      <c r="D20" s="4"/>
      <c r="E20" s="4"/>
      <c r="F20" s="4"/>
      <c r="G20" s="4"/>
      <c r="H20" s="4"/>
      <c r="I20" s="4"/>
      <c r="J20" s="10">
        <f t="shared" si="0"/>
        <v>0</v>
      </c>
      <c r="K20" s="10">
        <f t="shared" si="1"/>
        <v>0</v>
      </c>
      <c r="L20" s="63"/>
      <c r="M20" s="68"/>
      <c r="N20" s="68" t="s">
        <v>362</v>
      </c>
      <c r="O20" s="68"/>
      <c r="P20" s="64"/>
      <c r="Q20" s="28"/>
      <c r="R20" s="28"/>
    </row>
    <row r="21" spans="1:18" s="2" customFormat="1" x14ac:dyDescent="0.25">
      <c r="A21" t="s">
        <v>105</v>
      </c>
      <c r="B21" s="21">
        <v>18.543074251520004</v>
      </c>
      <c r="C21" s="187">
        <v>41.72191706592001</v>
      </c>
      <c r="D21" s="4"/>
      <c r="E21" s="4"/>
      <c r="F21" s="4"/>
      <c r="G21" s="4"/>
      <c r="H21" s="4"/>
      <c r="I21" s="4"/>
      <c r="J21" s="10">
        <f t="shared" si="0"/>
        <v>0</v>
      </c>
      <c r="K21" s="10">
        <f t="shared" si="1"/>
        <v>0</v>
      </c>
      <c r="L21" s="63"/>
      <c r="M21" s="68"/>
      <c r="N21" s="68" t="s">
        <v>310</v>
      </c>
      <c r="O21" s="68"/>
      <c r="P21" s="64"/>
      <c r="Q21" s="28"/>
      <c r="R21" s="28"/>
    </row>
    <row r="22" spans="1:18" s="2" customFormat="1" x14ac:dyDescent="0.25">
      <c r="A22" t="s">
        <v>106</v>
      </c>
      <c r="B22" s="21">
        <v>20.860958532960005</v>
      </c>
      <c r="C22" s="187">
        <v>42.880859206640004</v>
      </c>
      <c r="D22" s="4"/>
      <c r="E22" s="4"/>
      <c r="F22" s="4"/>
      <c r="G22" s="4"/>
      <c r="H22" s="4"/>
      <c r="I22" s="4"/>
      <c r="J22" s="10">
        <f t="shared" si="0"/>
        <v>0</v>
      </c>
      <c r="K22" s="10">
        <f t="shared" si="1"/>
        <v>0</v>
      </c>
      <c r="L22" s="91" t="s">
        <v>359</v>
      </c>
      <c r="M22" s="93"/>
      <c r="N22" s="93"/>
      <c r="O22" s="93"/>
      <c r="P22" s="92"/>
      <c r="Q22" s="28"/>
      <c r="R22" s="28"/>
    </row>
    <row r="23" spans="1:18" s="2" customFormat="1" x14ac:dyDescent="0.25">
      <c r="A23" t="s">
        <v>15</v>
      </c>
      <c r="B23" s="21">
        <v>23.178842814400003</v>
      </c>
      <c r="C23" s="187">
        <v>47.516627769520007</v>
      </c>
      <c r="D23" s="4"/>
      <c r="E23" s="4"/>
      <c r="F23" s="4"/>
      <c r="G23" s="4"/>
      <c r="H23" s="4"/>
      <c r="I23" s="4"/>
      <c r="J23" s="10">
        <f t="shared" si="0"/>
        <v>0</v>
      </c>
      <c r="K23" s="10">
        <f t="shared" si="1"/>
        <v>0</v>
      </c>
      <c r="L23" s="91" t="s">
        <v>360</v>
      </c>
      <c r="M23" s="93"/>
      <c r="N23" s="93"/>
      <c r="O23" s="93"/>
      <c r="P23" s="92"/>
      <c r="Q23" s="28"/>
      <c r="R23" s="28"/>
    </row>
    <row r="24" spans="1:18" s="2" customFormat="1" x14ac:dyDescent="0.25">
      <c r="A24" t="s">
        <v>107</v>
      </c>
      <c r="B24" s="21">
        <v>24.337784955120004</v>
      </c>
      <c r="C24" s="187">
        <v>50.993454191680001</v>
      </c>
      <c r="D24" s="4"/>
      <c r="E24" s="4"/>
      <c r="F24" s="4"/>
      <c r="G24" s="4"/>
      <c r="H24" s="4"/>
      <c r="I24" s="4"/>
      <c r="J24" s="10">
        <f t="shared" si="0"/>
        <v>0</v>
      </c>
      <c r="K24" s="10">
        <f t="shared" si="1"/>
        <v>0</v>
      </c>
      <c r="L24" s="72"/>
      <c r="M24" s="73"/>
      <c r="N24" s="73"/>
      <c r="O24" s="73"/>
      <c r="P24" s="74"/>
      <c r="Q24" s="28"/>
      <c r="R24" s="28"/>
    </row>
    <row r="25" spans="1:18" s="2" customFormat="1" ht="15.75" thickBot="1" x14ac:dyDescent="0.3">
      <c r="A25" t="s">
        <v>108</v>
      </c>
      <c r="B25" s="21">
        <v>26.655669236560001</v>
      </c>
      <c r="C25" s="187">
        <v>59.106049176719999</v>
      </c>
      <c r="D25" s="4"/>
      <c r="E25" s="4"/>
      <c r="F25" s="4"/>
      <c r="G25" s="4"/>
      <c r="H25" s="4"/>
      <c r="I25" s="4"/>
      <c r="J25" s="10">
        <f t="shared" si="0"/>
        <v>0</v>
      </c>
      <c r="K25" s="10">
        <f t="shared" si="1"/>
        <v>0</v>
      </c>
      <c r="L25" s="65"/>
      <c r="M25" s="66"/>
      <c r="N25" s="66" t="s">
        <v>311</v>
      </c>
      <c r="O25" s="66"/>
      <c r="P25" s="67"/>
      <c r="Q25" s="28"/>
      <c r="R25" s="28"/>
    </row>
    <row r="26" spans="1:18" s="2" customFormat="1" x14ac:dyDescent="0.25">
      <c r="A26"/>
      <c r="B26" s="21">
        <v>0</v>
      </c>
      <c r="C26" s="188">
        <v>0</v>
      </c>
      <c r="D26" s="7" t="s">
        <v>99</v>
      </c>
      <c r="E26" s="8" t="s">
        <v>100</v>
      </c>
      <c r="F26" s="8" t="s">
        <v>225</v>
      </c>
      <c r="G26" s="8" t="s">
        <v>162</v>
      </c>
      <c r="H26" s="8" t="s">
        <v>163</v>
      </c>
      <c r="I26" s="9" t="s">
        <v>164</v>
      </c>
      <c r="J26" s="10"/>
      <c r="K26" s="10"/>
      <c r="L26" s="83"/>
      <c r="M26" s="83"/>
      <c r="N26" s="77"/>
      <c r="O26" s="83"/>
      <c r="P26" s="83"/>
      <c r="Q26" s="28"/>
      <c r="R26" s="28"/>
    </row>
    <row r="27" spans="1:18" s="2" customFormat="1" x14ac:dyDescent="0.25">
      <c r="A27" t="s">
        <v>24</v>
      </c>
      <c r="B27" s="21">
        <v>18.543074251520004</v>
      </c>
      <c r="C27" s="187">
        <v>31.291437799439997</v>
      </c>
      <c r="D27" s="4"/>
      <c r="E27" s="4"/>
      <c r="F27" s="4"/>
      <c r="G27" s="4">
        <v>0</v>
      </c>
      <c r="H27" s="4"/>
      <c r="I27" s="4"/>
      <c r="J27" s="10">
        <f t="shared" si="0"/>
        <v>0</v>
      </c>
      <c r="K27" s="10">
        <f t="shared" si="1"/>
        <v>0</v>
      </c>
      <c r="L27" s="84"/>
      <c r="M27" s="85"/>
      <c r="N27" s="71"/>
      <c r="O27" s="84"/>
      <c r="P27" s="85"/>
      <c r="Q27" s="28"/>
      <c r="R27" s="28"/>
    </row>
    <row r="28" spans="1:18" s="2" customFormat="1" x14ac:dyDescent="0.25">
      <c r="A28" t="s">
        <v>25</v>
      </c>
      <c r="B28" s="21">
        <v>19.702016392240001</v>
      </c>
      <c r="C28" s="187">
        <v>33.609322080879998</v>
      </c>
      <c r="D28" s="4"/>
      <c r="E28" s="4"/>
      <c r="F28" s="4"/>
      <c r="G28" s="4"/>
      <c r="H28" s="4">
        <v>0</v>
      </c>
      <c r="I28" s="4"/>
      <c r="J28" s="10">
        <f t="shared" si="0"/>
        <v>0</v>
      </c>
      <c r="K28" s="10">
        <f t="shared" si="1"/>
        <v>0</v>
      </c>
      <c r="L28" s="84"/>
      <c r="M28" s="85"/>
      <c r="N28" s="71"/>
      <c r="O28" s="84"/>
      <c r="P28" s="85"/>
      <c r="Q28" s="28"/>
      <c r="R28" s="28"/>
    </row>
    <row r="29" spans="1:18" s="2" customFormat="1" x14ac:dyDescent="0.25">
      <c r="A29" t="s">
        <v>26</v>
      </c>
      <c r="B29" s="21">
        <v>20.860958532960005</v>
      </c>
      <c r="C29" s="187">
        <v>33.609322080879998</v>
      </c>
      <c r="D29" s="4"/>
      <c r="E29" s="4"/>
      <c r="F29" s="4"/>
      <c r="G29" s="4"/>
      <c r="H29" s="4"/>
      <c r="I29" s="4"/>
      <c r="J29" s="10">
        <f t="shared" si="0"/>
        <v>0</v>
      </c>
      <c r="K29" s="10">
        <f t="shared" si="1"/>
        <v>0</v>
      </c>
      <c r="L29" s="84"/>
      <c r="M29" s="84"/>
      <c r="N29" s="71"/>
      <c r="O29" s="84"/>
      <c r="P29" s="84"/>
      <c r="Q29" s="28"/>
      <c r="R29" s="28"/>
    </row>
    <row r="30" spans="1:18" s="2" customFormat="1" x14ac:dyDescent="0.25">
      <c r="A30" t="s">
        <v>27</v>
      </c>
      <c r="B30" s="21">
        <v>24.337784955120004</v>
      </c>
      <c r="C30" s="187">
        <v>38.245090643760001</v>
      </c>
      <c r="D30" s="4"/>
      <c r="E30" s="4"/>
      <c r="F30" s="4"/>
      <c r="G30" s="4"/>
      <c r="H30" s="4"/>
      <c r="I30" s="4"/>
      <c r="J30" s="10">
        <f t="shared" si="0"/>
        <v>0</v>
      </c>
      <c r="K30" s="10">
        <f t="shared" si="1"/>
        <v>0</v>
      </c>
      <c r="L30" s="84"/>
      <c r="M30" s="85"/>
      <c r="N30" s="71"/>
      <c r="O30" s="84"/>
      <c r="P30" s="85"/>
      <c r="Q30" s="28"/>
      <c r="R30" s="28"/>
    </row>
    <row r="31" spans="1:18" s="2" customFormat="1" x14ac:dyDescent="0.25">
      <c r="A31" t="s">
        <v>28</v>
      </c>
      <c r="B31" s="21">
        <v>26.655669236560001</v>
      </c>
      <c r="C31" s="187">
        <v>41.72191706592001</v>
      </c>
      <c r="D31" s="4"/>
      <c r="E31" s="4"/>
      <c r="F31" s="4"/>
      <c r="G31" s="4"/>
      <c r="H31" s="4"/>
      <c r="I31" s="4"/>
      <c r="J31" s="10">
        <f t="shared" si="0"/>
        <v>0</v>
      </c>
      <c r="K31" s="10">
        <f t="shared" si="1"/>
        <v>0</v>
      </c>
      <c r="L31" s="84"/>
      <c r="M31" s="85"/>
      <c r="N31" s="71"/>
      <c r="O31" s="84"/>
      <c r="P31" s="85"/>
      <c r="Q31" s="28"/>
      <c r="R31" s="28"/>
    </row>
    <row r="32" spans="1:18" s="2" customFormat="1" ht="15.75" thickBot="1" x14ac:dyDescent="0.3">
      <c r="A32" t="s">
        <v>29</v>
      </c>
      <c r="B32" s="21">
        <v>28.973553517999999</v>
      </c>
      <c r="C32" s="187">
        <v>45.198743488079998</v>
      </c>
      <c r="D32" s="4"/>
      <c r="E32" s="4"/>
      <c r="F32" s="4"/>
      <c r="G32" s="4"/>
      <c r="H32" s="4"/>
      <c r="I32" s="4"/>
      <c r="J32" s="10">
        <f t="shared" si="0"/>
        <v>0</v>
      </c>
      <c r="K32" s="10">
        <f t="shared" si="1"/>
        <v>0</v>
      </c>
      <c r="L32" s="81" t="s">
        <v>330</v>
      </c>
      <c r="M32" s="81" t="s">
        <v>331</v>
      </c>
      <c r="N32" s="79" t="s">
        <v>332</v>
      </c>
      <c r="O32" s="81" t="s">
        <v>333</v>
      </c>
      <c r="P32" s="81" t="s">
        <v>334</v>
      </c>
      <c r="Q32" s="28"/>
      <c r="R32" s="28"/>
    </row>
    <row r="33" spans="1:18" s="2" customFormat="1" x14ac:dyDescent="0.25">
      <c r="A33" t="s">
        <v>112</v>
      </c>
      <c r="B33" s="21">
        <v>30.132495658719996</v>
      </c>
      <c r="C33" s="187">
        <v>47.516627769520007</v>
      </c>
      <c r="D33" s="4"/>
      <c r="E33" s="4"/>
      <c r="F33" s="4"/>
      <c r="G33" s="4"/>
      <c r="H33" s="4"/>
      <c r="I33" s="4"/>
      <c r="J33" s="10">
        <f t="shared" si="0"/>
        <v>0</v>
      </c>
      <c r="K33" s="10">
        <f t="shared" si="1"/>
        <v>0</v>
      </c>
      <c r="L33" s="83"/>
      <c r="M33" s="83"/>
      <c r="N33" s="77"/>
      <c r="O33" s="83"/>
      <c r="P33" s="83"/>
      <c r="Q33" s="28"/>
      <c r="R33" s="28"/>
    </row>
    <row r="34" spans="1:18" s="2" customFormat="1" x14ac:dyDescent="0.25">
      <c r="A34" t="s">
        <v>113</v>
      </c>
      <c r="B34" s="21">
        <v>32.450379940159998</v>
      </c>
      <c r="C34" s="187">
        <v>52.152396332400009</v>
      </c>
      <c r="D34" s="4"/>
      <c r="E34" s="4"/>
      <c r="F34" s="4"/>
      <c r="G34" s="4"/>
      <c r="H34" s="4"/>
      <c r="I34" s="4"/>
      <c r="J34" s="10">
        <f t="shared" si="0"/>
        <v>0</v>
      </c>
      <c r="K34" s="10">
        <f t="shared" si="1"/>
        <v>0</v>
      </c>
      <c r="L34" s="84"/>
      <c r="M34" s="85"/>
      <c r="N34" s="71"/>
      <c r="O34" s="84"/>
      <c r="P34" s="85"/>
      <c r="Q34" s="28"/>
      <c r="R34" s="28"/>
    </row>
    <row r="35" spans="1:18" s="2" customFormat="1" x14ac:dyDescent="0.25">
      <c r="A35" t="s">
        <v>30</v>
      </c>
      <c r="B35" s="21">
        <v>33.609322080879998</v>
      </c>
      <c r="C35" s="187">
        <v>57.947107035999998</v>
      </c>
      <c r="D35" s="4"/>
      <c r="E35" s="4"/>
      <c r="F35" s="4"/>
      <c r="G35" s="4"/>
      <c r="H35" s="4"/>
      <c r="I35" s="4"/>
      <c r="J35" s="10">
        <f t="shared" si="0"/>
        <v>0</v>
      </c>
      <c r="K35" s="10">
        <f t="shared" si="1"/>
        <v>0</v>
      </c>
      <c r="L35" s="84"/>
      <c r="M35" s="85"/>
      <c r="N35" s="71"/>
      <c r="O35" s="84"/>
      <c r="P35" s="85"/>
      <c r="Q35" s="28"/>
      <c r="R35" s="28"/>
    </row>
    <row r="36" spans="1:18" s="2" customFormat="1" x14ac:dyDescent="0.25">
      <c r="A36" t="s">
        <v>114</v>
      </c>
      <c r="B36" s="21">
        <v>34.768264221599999</v>
      </c>
      <c r="C36" s="187">
        <v>60.264991317439993</v>
      </c>
      <c r="D36" s="4"/>
      <c r="E36" s="4"/>
      <c r="F36" s="4"/>
      <c r="G36" s="4"/>
      <c r="H36" s="4"/>
      <c r="I36" s="4"/>
      <c r="J36" s="10">
        <f t="shared" si="0"/>
        <v>0</v>
      </c>
      <c r="K36" s="10">
        <f t="shared" si="1"/>
        <v>0</v>
      </c>
      <c r="L36" s="84"/>
      <c r="M36" s="84"/>
      <c r="N36" s="71"/>
      <c r="O36" s="84"/>
      <c r="P36" s="84"/>
      <c r="Q36" s="28"/>
      <c r="R36" s="28"/>
    </row>
    <row r="37" spans="1:18" s="2" customFormat="1" x14ac:dyDescent="0.25">
      <c r="A37" t="s">
        <v>115</v>
      </c>
      <c r="B37" s="21">
        <v>39.404032784480002</v>
      </c>
      <c r="C37" s="187">
        <v>71.85441272464</v>
      </c>
      <c r="D37" s="4"/>
      <c r="E37" s="4"/>
      <c r="F37" s="4"/>
      <c r="G37" s="4"/>
      <c r="H37" s="4"/>
      <c r="I37" s="4"/>
      <c r="J37" s="10">
        <f t="shared" si="0"/>
        <v>0</v>
      </c>
      <c r="K37" s="10">
        <f t="shared" si="1"/>
        <v>0</v>
      </c>
      <c r="L37" s="84"/>
      <c r="M37" s="85"/>
      <c r="N37" s="71"/>
      <c r="O37" s="84"/>
      <c r="P37" s="85"/>
      <c r="Q37" s="28"/>
      <c r="R37" s="28"/>
    </row>
    <row r="38" spans="1:18" s="2" customFormat="1" x14ac:dyDescent="0.25">
      <c r="A38"/>
      <c r="B38" s="21">
        <v>0</v>
      </c>
      <c r="C38" s="188">
        <v>0</v>
      </c>
      <c r="D38" s="7" t="s">
        <v>99</v>
      </c>
      <c r="E38" s="8" t="s">
        <v>100</v>
      </c>
      <c r="F38" s="8" t="s">
        <v>225</v>
      </c>
      <c r="G38" s="8" t="s">
        <v>162</v>
      </c>
      <c r="H38" s="8" t="s">
        <v>163</v>
      </c>
      <c r="I38" s="9" t="s">
        <v>164</v>
      </c>
      <c r="J38" s="10"/>
      <c r="K38" s="10"/>
      <c r="L38" s="84"/>
      <c r="M38" s="85"/>
      <c r="N38" s="71"/>
      <c r="O38" s="84"/>
      <c r="P38" s="85"/>
      <c r="Q38" s="28"/>
      <c r="R38" s="28"/>
    </row>
    <row r="39" spans="1:18" s="2" customFormat="1" ht="15.75" thickBot="1" x14ac:dyDescent="0.3">
      <c r="A39" t="s">
        <v>31</v>
      </c>
      <c r="B39" s="21">
        <v>19.702016392240001</v>
      </c>
      <c r="C39" s="187">
        <v>32.450379940159998</v>
      </c>
      <c r="D39" s="4"/>
      <c r="E39" s="4"/>
      <c r="F39" s="4"/>
      <c r="G39" s="4">
        <v>0</v>
      </c>
      <c r="H39" s="4"/>
      <c r="I39" s="4"/>
      <c r="J39" s="10">
        <f t="shared" si="0"/>
        <v>0</v>
      </c>
      <c r="K39" s="10">
        <f t="shared" si="1"/>
        <v>0</v>
      </c>
      <c r="L39" s="81" t="s">
        <v>335</v>
      </c>
      <c r="M39" s="81" t="s">
        <v>336</v>
      </c>
      <c r="N39" s="79" t="s">
        <v>337</v>
      </c>
      <c r="O39" s="81" t="s">
        <v>338</v>
      </c>
      <c r="P39" s="81" t="s">
        <v>339</v>
      </c>
      <c r="Q39" s="28"/>
      <c r="R39" s="28"/>
    </row>
    <row r="40" spans="1:18" s="2" customFormat="1" x14ac:dyDescent="0.25">
      <c r="A40" t="s">
        <v>32</v>
      </c>
      <c r="B40" s="21">
        <v>22.019900673680002</v>
      </c>
      <c r="C40" s="187">
        <v>34.768264221599999</v>
      </c>
      <c r="D40" s="4"/>
      <c r="E40" s="4"/>
      <c r="F40" s="4"/>
      <c r="G40" s="4"/>
      <c r="H40" s="4">
        <v>0</v>
      </c>
      <c r="I40" s="4"/>
      <c r="J40" s="10">
        <f t="shared" si="0"/>
        <v>0</v>
      </c>
      <c r="K40" s="10">
        <f t="shared" si="1"/>
        <v>0</v>
      </c>
      <c r="L40" s="84"/>
      <c r="M40" s="84"/>
      <c r="N40" s="84"/>
      <c r="Q40" s="28"/>
      <c r="R40" s="28"/>
    </row>
    <row r="41" spans="1:18" s="2" customFormat="1" x14ac:dyDescent="0.25">
      <c r="A41" t="s">
        <v>33</v>
      </c>
      <c r="B41" s="21">
        <v>23.178842814400003</v>
      </c>
      <c r="C41" s="187">
        <v>37.086148503040008</v>
      </c>
      <c r="D41" s="4"/>
      <c r="E41" s="4"/>
      <c r="F41" s="4"/>
      <c r="G41" s="4"/>
      <c r="H41" s="4"/>
      <c r="I41" s="4"/>
      <c r="J41" s="10">
        <f t="shared" si="0"/>
        <v>0</v>
      </c>
      <c r="K41" s="10">
        <f t="shared" si="1"/>
        <v>0</v>
      </c>
      <c r="L41" s="84"/>
      <c r="M41" s="85"/>
      <c r="N41" s="85"/>
      <c r="P41" s="82"/>
      <c r="Q41" s="28"/>
      <c r="R41" s="28"/>
    </row>
    <row r="42" spans="1:18" s="2" customFormat="1" x14ac:dyDescent="0.25">
      <c r="A42" t="s">
        <v>34</v>
      </c>
      <c r="B42" s="21">
        <v>25.496727095840001</v>
      </c>
      <c r="C42" s="187">
        <v>39.404032784480002</v>
      </c>
      <c r="D42" s="4"/>
      <c r="E42" s="4"/>
      <c r="F42" s="4"/>
      <c r="G42" s="4"/>
      <c r="H42" s="4"/>
      <c r="I42" s="4"/>
      <c r="J42" s="10">
        <f t="shared" si="0"/>
        <v>0</v>
      </c>
      <c r="K42" s="10">
        <f t="shared" si="1"/>
        <v>0</v>
      </c>
      <c r="L42" s="84"/>
      <c r="M42" s="85"/>
      <c r="N42" s="85"/>
      <c r="P42" s="82"/>
      <c r="Q42" s="28"/>
      <c r="R42" s="28"/>
    </row>
    <row r="43" spans="1:18" s="2" customFormat="1" x14ac:dyDescent="0.25">
      <c r="A43" t="s">
        <v>35</v>
      </c>
      <c r="B43" s="21">
        <v>27.814611377279995</v>
      </c>
      <c r="C43" s="187">
        <v>42.880859206640004</v>
      </c>
      <c r="D43" s="4"/>
      <c r="E43" s="4"/>
      <c r="F43" s="4"/>
      <c r="G43" s="4"/>
      <c r="H43" s="4"/>
      <c r="I43" s="4"/>
      <c r="J43" s="10">
        <f t="shared" si="0"/>
        <v>0</v>
      </c>
      <c r="K43" s="10">
        <f t="shared" si="1"/>
        <v>0</v>
      </c>
      <c r="L43" s="84"/>
      <c r="M43" s="84"/>
      <c r="N43" s="84"/>
      <c r="Q43" s="28"/>
      <c r="R43" s="28"/>
    </row>
    <row r="44" spans="1:18" s="2" customFormat="1" x14ac:dyDescent="0.25">
      <c r="A44" t="s">
        <v>36</v>
      </c>
      <c r="B44" s="21">
        <v>30.132495658719996</v>
      </c>
      <c r="C44" s="187">
        <v>48.675569910240007</v>
      </c>
      <c r="D44" s="4"/>
      <c r="E44" s="4"/>
      <c r="F44" s="4"/>
      <c r="G44" s="4"/>
      <c r="H44" s="4"/>
      <c r="I44" s="4"/>
      <c r="J44" s="10">
        <f t="shared" si="0"/>
        <v>0</v>
      </c>
      <c r="K44" s="10">
        <f t="shared" si="1"/>
        <v>0</v>
      </c>
      <c r="L44" s="84"/>
      <c r="M44" s="85"/>
      <c r="N44" s="85"/>
      <c r="P44" s="82"/>
      <c r="Q44" s="28"/>
      <c r="R44" s="28"/>
    </row>
    <row r="45" spans="1:18" s="2" customFormat="1" x14ac:dyDescent="0.25">
      <c r="A45" t="s">
        <v>116</v>
      </c>
      <c r="B45" s="21">
        <v>32.450379940159998</v>
      </c>
      <c r="C45" s="187">
        <v>53.311338473120003</v>
      </c>
      <c r="D45" s="4"/>
      <c r="E45" s="4"/>
      <c r="F45" s="4"/>
      <c r="G45" s="4"/>
      <c r="H45" s="4"/>
      <c r="I45" s="4"/>
      <c r="J45" s="10">
        <f t="shared" si="0"/>
        <v>0</v>
      </c>
      <c r="K45" s="10">
        <f t="shared" si="1"/>
        <v>0</v>
      </c>
      <c r="L45" s="84"/>
      <c r="M45" s="85"/>
      <c r="N45" s="85"/>
      <c r="P45" s="82"/>
      <c r="Q45" s="28"/>
      <c r="R45" s="28"/>
    </row>
    <row r="46" spans="1:18" s="2" customFormat="1" ht="15.75" thickBot="1" x14ac:dyDescent="0.3">
      <c r="A46" t="s">
        <v>117</v>
      </c>
      <c r="B46" s="21">
        <v>33.609322080879998</v>
      </c>
      <c r="C46" s="187">
        <v>56.788164895279998</v>
      </c>
      <c r="D46" s="4"/>
      <c r="E46" s="4"/>
      <c r="F46" s="4"/>
      <c r="G46" s="4"/>
      <c r="H46" s="4"/>
      <c r="I46" s="4"/>
      <c r="J46" s="10">
        <f t="shared" si="0"/>
        <v>0</v>
      </c>
      <c r="K46" s="10">
        <f t="shared" si="1"/>
        <v>0</v>
      </c>
      <c r="L46" s="81" t="s">
        <v>340</v>
      </c>
      <c r="M46" s="81" t="s">
        <v>341</v>
      </c>
      <c r="N46" s="81" t="s">
        <v>342</v>
      </c>
      <c r="O46" s="82"/>
      <c r="P46" s="82"/>
      <c r="Q46" s="28"/>
      <c r="R46" s="28"/>
    </row>
    <row r="47" spans="1:18" s="2" customFormat="1" x14ac:dyDescent="0.25">
      <c r="A47" t="s">
        <v>37</v>
      </c>
      <c r="B47" s="21">
        <v>35.92720636232</v>
      </c>
      <c r="C47" s="187">
        <v>62.582875598879994</v>
      </c>
      <c r="D47" s="4"/>
      <c r="E47" s="4"/>
      <c r="F47" s="4"/>
      <c r="G47" s="4"/>
      <c r="H47" s="4"/>
      <c r="I47" s="4"/>
      <c r="J47" s="10">
        <f t="shared" si="0"/>
        <v>0</v>
      </c>
      <c r="K47" s="10">
        <f t="shared" si="1"/>
        <v>0</v>
      </c>
      <c r="Q47" s="28"/>
      <c r="R47" s="28"/>
    </row>
    <row r="48" spans="1:18" s="2" customFormat="1" x14ac:dyDescent="0.25">
      <c r="A48" t="s">
        <v>118</v>
      </c>
      <c r="B48" s="21">
        <v>40.562974925199995</v>
      </c>
      <c r="C48" s="187">
        <v>67.218644161759997</v>
      </c>
      <c r="D48" s="4"/>
      <c r="E48" s="4"/>
      <c r="F48" s="4"/>
      <c r="G48" s="4"/>
      <c r="H48" s="4"/>
      <c r="I48" s="4"/>
      <c r="J48" s="10">
        <f t="shared" si="0"/>
        <v>0</v>
      </c>
      <c r="K48" s="10">
        <f t="shared" si="1"/>
        <v>0</v>
      </c>
      <c r="M48" s="82"/>
      <c r="Q48" s="28"/>
      <c r="R48" s="28"/>
    </row>
    <row r="49" spans="1:18" s="2" customFormat="1" x14ac:dyDescent="0.25">
      <c r="A49" t="s">
        <v>119</v>
      </c>
      <c r="B49" s="21">
        <v>41.72191706592001</v>
      </c>
      <c r="C49" s="187">
        <v>76.490181287520002</v>
      </c>
      <c r="D49" s="4"/>
      <c r="E49" s="4"/>
      <c r="F49" s="4"/>
      <c r="G49" s="4"/>
      <c r="H49" s="4"/>
      <c r="I49" s="4"/>
      <c r="J49" s="10">
        <f t="shared" si="0"/>
        <v>0</v>
      </c>
      <c r="K49" s="10">
        <f t="shared" si="1"/>
        <v>0</v>
      </c>
      <c r="M49" s="82"/>
      <c r="Q49" s="28"/>
      <c r="R49" s="28"/>
    </row>
    <row r="50" spans="1:18" s="2" customFormat="1" x14ac:dyDescent="0.25">
      <c r="A50"/>
      <c r="B50" s="21">
        <v>0</v>
      </c>
      <c r="C50" s="188">
        <v>0</v>
      </c>
      <c r="D50" s="7" t="s">
        <v>99</v>
      </c>
      <c r="E50" s="8" t="s">
        <v>100</v>
      </c>
      <c r="F50" s="8" t="s">
        <v>225</v>
      </c>
      <c r="G50" s="8" t="s">
        <v>162</v>
      </c>
      <c r="H50" s="8" t="s">
        <v>163</v>
      </c>
      <c r="I50" s="9" t="s">
        <v>164</v>
      </c>
      <c r="J50" s="10"/>
      <c r="K50" s="10"/>
      <c r="Q50" s="28"/>
      <c r="R50" s="28"/>
    </row>
    <row r="51" spans="1:18" s="2" customFormat="1" x14ac:dyDescent="0.25">
      <c r="A51" t="s">
        <v>38</v>
      </c>
      <c r="B51" s="21">
        <v>20.860958532960005</v>
      </c>
      <c r="C51" s="187">
        <v>33.609322080879998</v>
      </c>
      <c r="D51" s="4"/>
      <c r="E51" s="4"/>
      <c r="F51" s="4"/>
      <c r="G51" s="4">
        <v>0</v>
      </c>
      <c r="H51" s="4"/>
      <c r="I51" s="4"/>
      <c r="J51" s="10">
        <f t="shared" si="0"/>
        <v>0</v>
      </c>
      <c r="K51" s="10">
        <f t="shared" si="1"/>
        <v>0</v>
      </c>
      <c r="Q51" s="28"/>
      <c r="R51" s="28"/>
    </row>
    <row r="52" spans="1:18" s="2" customFormat="1" x14ac:dyDescent="0.25">
      <c r="A52" t="s">
        <v>39</v>
      </c>
      <c r="B52" s="21">
        <v>23.178842814400003</v>
      </c>
      <c r="C52" s="187">
        <v>35.92720636232</v>
      </c>
      <c r="D52" s="4"/>
      <c r="E52" s="4"/>
      <c r="F52" s="4"/>
      <c r="G52" s="4"/>
      <c r="H52" s="4">
        <v>0</v>
      </c>
      <c r="I52" s="4"/>
      <c r="J52" s="10">
        <f t="shared" si="0"/>
        <v>0</v>
      </c>
      <c r="K52" s="10">
        <f t="shared" si="1"/>
        <v>0</v>
      </c>
      <c r="Q52" s="28"/>
      <c r="R52" s="28"/>
    </row>
    <row r="53" spans="1:18" s="2" customFormat="1" x14ac:dyDescent="0.25">
      <c r="A53" t="s">
        <v>40</v>
      </c>
      <c r="B53" s="21">
        <v>24.337784955120004</v>
      </c>
      <c r="C53" s="187">
        <v>38.245090643760001</v>
      </c>
      <c r="D53" s="4"/>
      <c r="E53" s="4"/>
      <c r="F53" s="4"/>
      <c r="G53" s="4"/>
      <c r="H53" s="4"/>
      <c r="I53" s="4"/>
      <c r="J53" s="10">
        <f t="shared" si="0"/>
        <v>0</v>
      </c>
      <c r="K53" s="10">
        <f t="shared" si="1"/>
        <v>0</v>
      </c>
      <c r="Q53" s="28"/>
      <c r="R53" s="28"/>
    </row>
    <row r="54" spans="1:18" s="2" customFormat="1" x14ac:dyDescent="0.25">
      <c r="A54" t="s">
        <v>41</v>
      </c>
      <c r="B54" s="21">
        <v>26.655669236560001</v>
      </c>
      <c r="C54" s="187">
        <v>42.880859206640004</v>
      </c>
      <c r="D54" s="4"/>
      <c r="E54" s="4"/>
      <c r="F54" s="4"/>
      <c r="G54" s="4"/>
      <c r="H54" s="4"/>
      <c r="I54" s="4"/>
      <c r="J54" s="10">
        <f t="shared" si="0"/>
        <v>0</v>
      </c>
      <c r="K54" s="10">
        <f t="shared" si="1"/>
        <v>0</v>
      </c>
      <c r="Q54" s="28"/>
      <c r="R54" s="28"/>
    </row>
    <row r="55" spans="1:18" s="2" customFormat="1" x14ac:dyDescent="0.25">
      <c r="A55" t="s">
        <v>42</v>
      </c>
      <c r="B55" s="21">
        <v>31.291437799439997</v>
      </c>
      <c r="C55" s="187">
        <v>47.516627769520007</v>
      </c>
      <c r="D55" s="4"/>
      <c r="E55" s="4"/>
      <c r="F55" s="4"/>
      <c r="G55" s="4"/>
      <c r="H55" s="4"/>
      <c r="I55" s="4"/>
      <c r="J55" s="10">
        <f t="shared" si="0"/>
        <v>0</v>
      </c>
      <c r="K55" s="10">
        <f t="shared" si="1"/>
        <v>0</v>
      </c>
      <c r="Q55" s="28"/>
      <c r="R55" s="28"/>
    </row>
    <row r="56" spans="1:18" s="2" customFormat="1" x14ac:dyDescent="0.25">
      <c r="A56" t="s">
        <v>43</v>
      </c>
      <c r="B56" s="21">
        <v>33.609322080879998</v>
      </c>
      <c r="C56" s="187">
        <v>52.152396332400009</v>
      </c>
      <c r="D56" s="4"/>
      <c r="E56" s="4"/>
      <c r="F56" s="4"/>
      <c r="G56" s="4"/>
      <c r="H56" s="4"/>
      <c r="I56" s="4"/>
      <c r="J56" s="10">
        <f t="shared" si="0"/>
        <v>0</v>
      </c>
      <c r="K56" s="10">
        <f t="shared" si="1"/>
        <v>0</v>
      </c>
      <c r="Q56" s="28"/>
      <c r="R56" s="28"/>
    </row>
    <row r="57" spans="1:18" s="2" customFormat="1" x14ac:dyDescent="0.25">
      <c r="A57" t="s">
        <v>120</v>
      </c>
      <c r="B57" s="21">
        <v>35.92720636232</v>
      </c>
      <c r="C57" s="187">
        <v>57.947107035999998</v>
      </c>
      <c r="D57" s="4"/>
      <c r="E57" s="4"/>
      <c r="F57" s="4"/>
      <c r="G57" s="4"/>
      <c r="H57" s="4"/>
      <c r="I57" s="4"/>
      <c r="J57" s="10">
        <f t="shared" si="0"/>
        <v>0</v>
      </c>
      <c r="K57" s="10">
        <f t="shared" si="1"/>
        <v>0</v>
      </c>
      <c r="Q57" s="28"/>
      <c r="R57" s="28"/>
    </row>
    <row r="58" spans="1:18" s="2" customFormat="1" x14ac:dyDescent="0.25">
      <c r="A58" t="s">
        <v>121</v>
      </c>
      <c r="B58" s="21">
        <v>38.245090643760001</v>
      </c>
      <c r="C58" s="187">
        <v>61.42393345816</v>
      </c>
      <c r="D58" s="4"/>
      <c r="E58" s="4"/>
      <c r="F58" s="4"/>
      <c r="G58" s="4"/>
      <c r="H58" s="4"/>
      <c r="I58" s="4"/>
      <c r="J58" s="10">
        <f t="shared" si="0"/>
        <v>0</v>
      </c>
      <c r="K58" s="10">
        <f t="shared" si="1"/>
        <v>0</v>
      </c>
      <c r="Q58" s="28"/>
      <c r="R58" s="28"/>
    </row>
    <row r="59" spans="1:18" s="2" customFormat="1" x14ac:dyDescent="0.25">
      <c r="A59" t="s">
        <v>44</v>
      </c>
      <c r="B59" s="21">
        <v>40.562974925199995</v>
      </c>
      <c r="C59" s="187">
        <v>67.218644161759997</v>
      </c>
      <c r="D59" s="4"/>
      <c r="E59" s="4"/>
      <c r="F59" s="4"/>
      <c r="G59" s="4"/>
      <c r="H59" s="4"/>
      <c r="I59" s="4"/>
      <c r="J59" s="10">
        <f t="shared" si="0"/>
        <v>0</v>
      </c>
      <c r="K59" s="10">
        <f t="shared" si="1"/>
        <v>0</v>
      </c>
      <c r="Q59" s="28"/>
      <c r="R59" s="28"/>
    </row>
    <row r="60" spans="1:18" s="2" customFormat="1" x14ac:dyDescent="0.25">
      <c r="A60" t="s">
        <v>122</v>
      </c>
      <c r="B60" s="21">
        <v>47.516627769520007</v>
      </c>
      <c r="C60" s="187">
        <v>75.331239146799987</v>
      </c>
      <c r="D60" s="4"/>
      <c r="E60" s="4"/>
      <c r="F60" s="4"/>
      <c r="G60" s="4"/>
      <c r="H60" s="4"/>
      <c r="I60" s="4"/>
      <c r="J60" s="10">
        <f t="shared" si="0"/>
        <v>0</v>
      </c>
      <c r="K60" s="10">
        <f t="shared" si="1"/>
        <v>0</v>
      </c>
      <c r="Q60" s="28"/>
      <c r="R60" s="28"/>
    </row>
    <row r="61" spans="1:18" s="2" customFormat="1" x14ac:dyDescent="0.25">
      <c r="A61" t="s">
        <v>123</v>
      </c>
      <c r="B61" s="21">
        <v>59.106049176719999</v>
      </c>
      <c r="C61" s="187">
        <v>93.874313398319998</v>
      </c>
      <c r="D61" s="4"/>
      <c r="E61" s="4"/>
      <c r="F61" s="4"/>
      <c r="G61" s="4"/>
      <c r="H61" s="4"/>
      <c r="I61" s="4"/>
      <c r="J61" s="10">
        <f t="shared" si="0"/>
        <v>0</v>
      </c>
      <c r="K61" s="10">
        <f t="shared" si="1"/>
        <v>0</v>
      </c>
      <c r="Q61" s="28"/>
      <c r="R61" s="28"/>
    </row>
    <row r="62" spans="1:18" s="2" customFormat="1" x14ac:dyDescent="0.25">
      <c r="A62"/>
      <c r="B62" s="21">
        <v>0</v>
      </c>
      <c r="C62" s="188">
        <v>0</v>
      </c>
      <c r="D62" s="7" t="s">
        <v>99</v>
      </c>
      <c r="E62" s="8" t="s">
        <v>100</v>
      </c>
      <c r="F62" s="8" t="s">
        <v>225</v>
      </c>
      <c r="G62" s="8" t="s">
        <v>162</v>
      </c>
      <c r="H62" s="8" t="s">
        <v>163</v>
      </c>
      <c r="I62" s="9" t="s">
        <v>164</v>
      </c>
      <c r="J62" s="10"/>
      <c r="K62" s="10"/>
      <c r="Q62" s="28"/>
      <c r="R62" s="28"/>
    </row>
    <row r="63" spans="1:18" s="2" customFormat="1" x14ac:dyDescent="0.25">
      <c r="A63" t="s">
        <v>165</v>
      </c>
      <c r="B63" s="21">
        <v>24.337784955120004</v>
      </c>
      <c r="C63" s="187">
        <v>37.086148503040008</v>
      </c>
      <c r="D63" s="4"/>
      <c r="E63" s="4"/>
      <c r="F63" s="4"/>
      <c r="G63" s="4">
        <v>0</v>
      </c>
      <c r="H63" s="4"/>
      <c r="I63" s="4"/>
      <c r="J63" s="10">
        <f t="shared" si="0"/>
        <v>0</v>
      </c>
      <c r="K63" s="10">
        <f t="shared" si="1"/>
        <v>0</v>
      </c>
      <c r="Q63" s="28"/>
      <c r="R63" s="28"/>
    </row>
    <row r="64" spans="1:18" s="2" customFormat="1" x14ac:dyDescent="0.25">
      <c r="A64" t="s">
        <v>166</v>
      </c>
      <c r="B64" s="21">
        <v>25.496727095840001</v>
      </c>
      <c r="C64" s="187">
        <v>39.404032784480002</v>
      </c>
      <c r="D64" s="4"/>
      <c r="E64" s="4"/>
      <c r="F64" s="4"/>
      <c r="G64" s="4"/>
      <c r="H64" s="4">
        <v>0</v>
      </c>
      <c r="I64" s="4"/>
      <c r="J64" s="10">
        <f t="shared" si="0"/>
        <v>0</v>
      </c>
      <c r="K64" s="10">
        <f t="shared" si="1"/>
        <v>0</v>
      </c>
      <c r="Q64" s="28"/>
      <c r="R64" s="28"/>
    </row>
    <row r="65" spans="1:18" s="2" customFormat="1" x14ac:dyDescent="0.25">
      <c r="A65" t="s">
        <v>167</v>
      </c>
      <c r="B65" s="21">
        <v>26.655669236560001</v>
      </c>
      <c r="C65" s="187">
        <v>40.562974925199995</v>
      </c>
      <c r="D65" s="4"/>
      <c r="E65" s="4"/>
      <c r="F65" s="4"/>
      <c r="G65" s="4"/>
      <c r="H65" s="4"/>
      <c r="I65" s="4"/>
      <c r="J65" s="10">
        <f t="shared" si="0"/>
        <v>0</v>
      </c>
      <c r="K65" s="10">
        <f t="shared" si="1"/>
        <v>0</v>
      </c>
      <c r="Q65" s="28"/>
      <c r="R65" s="28"/>
    </row>
    <row r="66" spans="1:18" s="2" customFormat="1" x14ac:dyDescent="0.25">
      <c r="A66" t="s">
        <v>168</v>
      </c>
      <c r="B66" s="21">
        <v>31.291437799439997</v>
      </c>
      <c r="C66" s="187">
        <v>47.516627769520007</v>
      </c>
      <c r="D66" s="4"/>
      <c r="E66" s="4"/>
      <c r="F66" s="4"/>
      <c r="G66" s="4"/>
      <c r="H66" s="4"/>
      <c r="I66" s="4"/>
      <c r="J66" s="10">
        <f t="shared" si="0"/>
        <v>0</v>
      </c>
      <c r="K66" s="10">
        <f t="shared" si="1"/>
        <v>0</v>
      </c>
      <c r="Q66" s="28"/>
      <c r="R66" s="28"/>
    </row>
    <row r="67" spans="1:18" s="2" customFormat="1" x14ac:dyDescent="0.25">
      <c r="A67" t="s">
        <v>169</v>
      </c>
      <c r="B67" s="21">
        <v>32.450379940159998</v>
      </c>
      <c r="C67" s="187">
        <v>53.311338473120003</v>
      </c>
      <c r="D67" s="4"/>
      <c r="E67" s="4"/>
      <c r="F67" s="4"/>
      <c r="G67" s="4"/>
      <c r="H67" s="4"/>
      <c r="I67" s="4"/>
      <c r="J67" s="10">
        <f t="shared" si="0"/>
        <v>0</v>
      </c>
      <c r="K67" s="10">
        <f t="shared" si="1"/>
        <v>0</v>
      </c>
      <c r="Q67" s="28"/>
      <c r="R67" s="28"/>
    </row>
    <row r="68" spans="1:18" s="2" customFormat="1" x14ac:dyDescent="0.25">
      <c r="A68" t="s">
        <v>170</v>
      </c>
      <c r="B68" s="21">
        <v>35.92720636232</v>
      </c>
      <c r="C68" s="187">
        <v>61.42393345816</v>
      </c>
      <c r="D68" s="4"/>
      <c r="E68" s="4"/>
      <c r="F68" s="4"/>
      <c r="G68" s="4"/>
      <c r="H68" s="4"/>
      <c r="I68" s="4"/>
      <c r="J68" s="10">
        <f t="shared" ref="J68:J131" si="2">IFERROR((ROUND((B68*D68)+((B68*E68)*1.15),2)),"REVISAR")</f>
        <v>0</v>
      </c>
      <c r="K68" s="10">
        <f t="shared" ref="K68:K131" si="3">IFERROR((ROUND((F68*C68)+(G68*C68*1.1)+(H68*C68*1.15)+(I68*C68*1.15*1.1),2)),"REVISAR")</f>
        <v>0</v>
      </c>
      <c r="Q68" s="28"/>
      <c r="R68" s="28"/>
    </row>
    <row r="69" spans="1:18" s="2" customFormat="1" x14ac:dyDescent="0.25">
      <c r="A69" t="s">
        <v>171</v>
      </c>
      <c r="B69" s="21">
        <v>37.086148503040008</v>
      </c>
      <c r="C69" s="187">
        <v>64.900759880319995</v>
      </c>
      <c r="D69" s="4"/>
      <c r="E69" s="4"/>
      <c r="F69" s="4"/>
      <c r="G69" s="4"/>
      <c r="H69" s="4"/>
      <c r="I69" s="4"/>
      <c r="J69" s="10">
        <f t="shared" si="2"/>
        <v>0</v>
      </c>
      <c r="K69" s="10">
        <f t="shared" si="3"/>
        <v>0</v>
      </c>
      <c r="Q69" s="28"/>
      <c r="R69" s="28"/>
    </row>
    <row r="70" spans="1:18" s="2" customFormat="1" x14ac:dyDescent="0.25">
      <c r="A70" t="s">
        <v>172</v>
      </c>
      <c r="B70" s="21">
        <v>41.72191706592001</v>
      </c>
      <c r="C70" s="187">
        <v>68.377586302479997</v>
      </c>
      <c r="D70" s="4"/>
      <c r="E70" s="4"/>
      <c r="F70" s="4"/>
      <c r="G70" s="4"/>
      <c r="H70" s="4"/>
      <c r="I70" s="4"/>
      <c r="J70" s="10">
        <f t="shared" si="2"/>
        <v>0</v>
      </c>
      <c r="K70" s="10">
        <f t="shared" si="3"/>
        <v>0</v>
      </c>
      <c r="Q70" s="28"/>
      <c r="R70" s="28"/>
    </row>
    <row r="71" spans="1:18" s="2" customFormat="1" x14ac:dyDescent="0.25">
      <c r="A71" t="s">
        <v>173</v>
      </c>
      <c r="B71" s="21">
        <v>45.198743488079998</v>
      </c>
      <c r="C71" s="187">
        <v>71.85441272464</v>
      </c>
      <c r="D71" s="4"/>
      <c r="E71" s="4"/>
      <c r="F71" s="4"/>
      <c r="G71" s="4"/>
      <c r="H71" s="4"/>
      <c r="I71" s="4"/>
      <c r="J71" s="10">
        <f t="shared" si="2"/>
        <v>0</v>
      </c>
      <c r="K71" s="10">
        <f t="shared" si="3"/>
        <v>0</v>
      </c>
      <c r="Q71" s="28"/>
      <c r="R71" s="28"/>
    </row>
    <row r="72" spans="1:18" s="2" customFormat="1" x14ac:dyDescent="0.25">
      <c r="A72" t="s">
        <v>174</v>
      </c>
      <c r="B72" s="21">
        <v>52.152396332400009</v>
      </c>
      <c r="C72" s="187">
        <v>81.125949850399991</v>
      </c>
      <c r="D72" s="4"/>
      <c r="E72" s="4"/>
      <c r="F72" s="4"/>
      <c r="G72" s="4"/>
      <c r="H72" s="4"/>
      <c r="I72" s="4"/>
      <c r="J72" s="10">
        <f t="shared" si="2"/>
        <v>0</v>
      </c>
      <c r="K72" s="10">
        <f t="shared" si="3"/>
        <v>0</v>
      </c>
      <c r="Q72" s="28"/>
      <c r="R72" s="28"/>
    </row>
    <row r="73" spans="1:18" s="2" customFormat="1" x14ac:dyDescent="0.25">
      <c r="A73" t="s">
        <v>175</v>
      </c>
      <c r="B73" s="21">
        <v>66.05970202104001</v>
      </c>
      <c r="C73" s="187">
        <v>101.98690838336</v>
      </c>
      <c r="D73" s="4"/>
      <c r="E73" s="4"/>
      <c r="F73" s="4"/>
      <c r="G73" s="4"/>
      <c r="H73" s="4"/>
      <c r="I73" s="4"/>
      <c r="J73" s="10">
        <f t="shared" si="2"/>
        <v>0</v>
      </c>
      <c r="K73" s="10">
        <f t="shared" si="3"/>
        <v>0</v>
      </c>
      <c r="Q73" s="28"/>
      <c r="R73" s="28"/>
    </row>
    <row r="74" spans="1:18" s="2" customFormat="1" x14ac:dyDescent="0.25">
      <c r="A74"/>
      <c r="B74" s="21">
        <v>0</v>
      </c>
      <c r="C74" s="188">
        <v>0</v>
      </c>
      <c r="D74" s="7" t="s">
        <v>99</v>
      </c>
      <c r="E74" s="8" t="s">
        <v>100</v>
      </c>
      <c r="F74" s="8" t="s">
        <v>225</v>
      </c>
      <c r="G74" s="8" t="s">
        <v>162</v>
      </c>
      <c r="H74" s="8" t="s">
        <v>163</v>
      </c>
      <c r="I74" s="9" t="s">
        <v>164</v>
      </c>
      <c r="J74" s="10"/>
      <c r="K74" s="10"/>
      <c r="Q74" s="28"/>
      <c r="R74" s="28"/>
    </row>
    <row r="75" spans="1:18" s="2" customFormat="1" x14ac:dyDescent="0.25">
      <c r="A75" t="s">
        <v>51</v>
      </c>
      <c r="B75" s="21">
        <v>25.496727095840001</v>
      </c>
      <c r="C75" s="187">
        <v>38.245090643760001</v>
      </c>
      <c r="D75" s="4"/>
      <c r="E75" s="4"/>
      <c r="F75" s="4"/>
      <c r="G75" s="4">
        <v>0</v>
      </c>
      <c r="H75" s="4"/>
      <c r="I75" s="4"/>
      <c r="J75" s="10">
        <f t="shared" si="2"/>
        <v>0</v>
      </c>
      <c r="K75" s="10">
        <f t="shared" si="3"/>
        <v>0</v>
      </c>
      <c r="Q75" s="28"/>
      <c r="R75" s="28"/>
    </row>
    <row r="76" spans="1:18" s="2" customFormat="1" x14ac:dyDescent="0.25">
      <c r="A76" t="s">
        <v>52</v>
      </c>
      <c r="B76" s="21">
        <v>27.814611377279995</v>
      </c>
      <c r="C76" s="187">
        <v>41.72191706592001</v>
      </c>
      <c r="D76" s="4"/>
      <c r="E76" s="4"/>
      <c r="F76" s="4"/>
      <c r="G76" s="4"/>
      <c r="H76" s="4">
        <v>0</v>
      </c>
      <c r="I76" s="4"/>
      <c r="J76" s="10">
        <f t="shared" si="2"/>
        <v>0</v>
      </c>
      <c r="K76" s="10">
        <f t="shared" si="3"/>
        <v>0</v>
      </c>
      <c r="Q76" s="28"/>
      <c r="R76" s="28"/>
    </row>
    <row r="77" spans="1:18" s="2" customFormat="1" x14ac:dyDescent="0.25">
      <c r="A77" t="s">
        <v>53</v>
      </c>
      <c r="B77" s="21">
        <v>31.291437799439997</v>
      </c>
      <c r="C77" s="187">
        <v>44.039801347360005</v>
      </c>
      <c r="D77" s="4"/>
      <c r="E77" s="4"/>
      <c r="F77" s="4"/>
      <c r="G77" s="4"/>
      <c r="H77" s="4"/>
      <c r="I77" s="4"/>
      <c r="J77" s="10">
        <f t="shared" si="2"/>
        <v>0</v>
      </c>
      <c r="K77" s="10">
        <f t="shared" si="3"/>
        <v>0</v>
      </c>
      <c r="Q77" s="28"/>
      <c r="R77" s="28"/>
    </row>
    <row r="78" spans="1:18" s="2" customFormat="1" x14ac:dyDescent="0.25">
      <c r="A78" t="s">
        <v>54</v>
      </c>
      <c r="B78" s="21">
        <v>32.450379940159998</v>
      </c>
      <c r="C78" s="187">
        <v>48.675569910240007</v>
      </c>
      <c r="D78" s="4"/>
      <c r="E78" s="4"/>
      <c r="F78" s="4"/>
      <c r="G78" s="4"/>
      <c r="H78" s="4"/>
      <c r="I78" s="4"/>
      <c r="J78" s="10">
        <f t="shared" si="2"/>
        <v>0</v>
      </c>
      <c r="K78" s="10">
        <f t="shared" si="3"/>
        <v>0</v>
      </c>
      <c r="Q78" s="28"/>
      <c r="R78" s="28"/>
    </row>
    <row r="79" spans="1:18" s="2" customFormat="1" x14ac:dyDescent="0.25">
      <c r="A79" t="s">
        <v>55</v>
      </c>
      <c r="B79" s="21">
        <v>35.92720636232</v>
      </c>
      <c r="C79" s="187">
        <v>53.311338473120003</v>
      </c>
      <c r="D79" s="4"/>
      <c r="E79" s="4"/>
      <c r="F79" s="4"/>
      <c r="G79" s="4"/>
      <c r="H79" s="4"/>
      <c r="I79" s="4"/>
      <c r="J79" s="10">
        <f t="shared" si="2"/>
        <v>0</v>
      </c>
      <c r="K79" s="10">
        <f t="shared" si="3"/>
        <v>0</v>
      </c>
      <c r="Q79" s="28"/>
      <c r="R79" s="28"/>
    </row>
    <row r="80" spans="1:18" s="2" customFormat="1" x14ac:dyDescent="0.25">
      <c r="A80" t="s">
        <v>56</v>
      </c>
      <c r="B80" s="21">
        <v>40.562974925199995</v>
      </c>
      <c r="C80" s="187">
        <v>62.582875598879994</v>
      </c>
      <c r="D80" s="4"/>
      <c r="E80" s="4"/>
      <c r="F80" s="4"/>
      <c r="G80" s="4"/>
      <c r="H80" s="4"/>
      <c r="I80" s="4"/>
      <c r="J80" s="10">
        <f t="shared" si="2"/>
        <v>0</v>
      </c>
      <c r="K80" s="10">
        <f t="shared" si="3"/>
        <v>0</v>
      </c>
      <c r="Q80" s="28"/>
      <c r="R80" s="28"/>
    </row>
    <row r="81" spans="1:18" s="2" customFormat="1" x14ac:dyDescent="0.25">
      <c r="A81" t="s">
        <v>176</v>
      </c>
      <c r="B81" s="21">
        <v>44.039801347360005</v>
      </c>
      <c r="C81" s="189">
        <v>0</v>
      </c>
      <c r="D81" s="4"/>
      <c r="E81" s="4"/>
      <c r="F81" s="1"/>
      <c r="G81" s="1"/>
      <c r="H81" s="1"/>
      <c r="I81" s="1"/>
      <c r="J81" s="10">
        <f t="shared" si="2"/>
        <v>0</v>
      </c>
      <c r="K81" s="10">
        <f t="shared" si="3"/>
        <v>0</v>
      </c>
      <c r="Q81" s="28"/>
      <c r="R81" s="28"/>
    </row>
    <row r="82" spans="1:18" s="2" customFormat="1" x14ac:dyDescent="0.25">
      <c r="A82" t="s">
        <v>177</v>
      </c>
      <c r="B82" s="21">
        <v>47.516627769520007</v>
      </c>
      <c r="C82" s="189">
        <v>0</v>
      </c>
      <c r="D82" s="4"/>
      <c r="E82" s="4"/>
      <c r="G82" s="1"/>
      <c r="H82" s="1"/>
      <c r="I82" s="1"/>
      <c r="J82" s="10">
        <f t="shared" si="2"/>
        <v>0</v>
      </c>
      <c r="K82" s="10">
        <f t="shared" si="3"/>
        <v>0</v>
      </c>
      <c r="Q82" s="28"/>
      <c r="R82" s="28"/>
    </row>
    <row r="83" spans="1:18" s="2" customFormat="1" x14ac:dyDescent="0.25">
      <c r="A83" t="s">
        <v>178</v>
      </c>
      <c r="B83" s="21">
        <v>52.152396332400009</v>
      </c>
      <c r="C83" s="189">
        <v>0</v>
      </c>
      <c r="D83" s="4"/>
      <c r="E83" s="4"/>
      <c r="F83" s="1"/>
      <c r="G83" s="1"/>
      <c r="H83" s="1"/>
      <c r="I83" s="1"/>
      <c r="J83" s="10">
        <f t="shared" si="2"/>
        <v>0</v>
      </c>
      <c r="K83" s="10">
        <f t="shared" si="3"/>
        <v>0</v>
      </c>
      <c r="Q83" s="28"/>
      <c r="R83" s="28"/>
    </row>
    <row r="84" spans="1:18" s="2" customFormat="1" x14ac:dyDescent="0.25">
      <c r="A84" t="s">
        <v>179</v>
      </c>
      <c r="B84" s="21">
        <v>57.947107035999998</v>
      </c>
      <c r="C84" s="189">
        <v>0</v>
      </c>
      <c r="D84" s="4"/>
      <c r="E84" s="4"/>
      <c r="F84" s="1"/>
      <c r="G84" s="1"/>
      <c r="H84" s="1"/>
      <c r="I84" s="1"/>
      <c r="J84" s="10">
        <f t="shared" si="2"/>
        <v>0</v>
      </c>
      <c r="K84" s="10">
        <f t="shared" si="3"/>
        <v>0</v>
      </c>
      <c r="Q84" s="28"/>
      <c r="R84" s="28"/>
    </row>
    <row r="85" spans="1:18" s="2" customFormat="1" x14ac:dyDescent="0.25">
      <c r="A85" t="s">
        <v>180</v>
      </c>
      <c r="B85" s="21">
        <v>71.85441272464</v>
      </c>
      <c r="C85" s="189">
        <v>0</v>
      </c>
      <c r="D85" s="4"/>
      <c r="E85" s="4"/>
      <c r="F85" s="1"/>
      <c r="G85" s="1"/>
      <c r="H85" s="1"/>
      <c r="I85" s="1"/>
      <c r="J85" s="10">
        <f t="shared" si="2"/>
        <v>0</v>
      </c>
      <c r="K85" s="10">
        <f t="shared" si="3"/>
        <v>0</v>
      </c>
      <c r="Q85" s="28"/>
      <c r="R85" s="28"/>
    </row>
    <row r="86" spans="1:18" s="2" customFormat="1" x14ac:dyDescent="0.25">
      <c r="A86" t="s">
        <v>8</v>
      </c>
      <c r="B86" s="21">
        <v>0</v>
      </c>
      <c r="C86" s="188">
        <v>0</v>
      </c>
      <c r="D86" s="7" t="s">
        <v>99</v>
      </c>
      <c r="E86" s="8" t="s">
        <v>100</v>
      </c>
      <c r="F86" s="19" t="s">
        <v>225</v>
      </c>
      <c r="G86" s="19" t="s">
        <v>162</v>
      </c>
      <c r="H86" s="19" t="s">
        <v>163</v>
      </c>
      <c r="I86" s="20" t="s">
        <v>164</v>
      </c>
      <c r="J86" s="10"/>
      <c r="K86" s="10"/>
      <c r="Q86" s="28"/>
      <c r="R86" s="28"/>
    </row>
    <row r="87" spans="1:18" s="2" customFormat="1" x14ac:dyDescent="0.25">
      <c r="A87" t="s">
        <v>63</v>
      </c>
      <c r="B87" s="21">
        <v>27.814611377279995</v>
      </c>
      <c r="C87" s="187">
        <v>41.72191706592001</v>
      </c>
      <c r="D87" s="4"/>
      <c r="E87" s="4"/>
      <c r="F87" s="4"/>
      <c r="G87" s="4">
        <v>0</v>
      </c>
      <c r="H87" s="4"/>
      <c r="I87" s="4"/>
      <c r="J87" s="10">
        <f t="shared" si="2"/>
        <v>0</v>
      </c>
      <c r="K87" s="10">
        <f t="shared" si="3"/>
        <v>0</v>
      </c>
      <c r="Q87" s="28"/>
      <c r="R87" s="28"/>
    </row>
    <row r="88" spans="1:18" s="2" customFormat="1" x14ac:dyDescent="0.25">
      <c r="A88" t="s">
        <v>64</v>
      </c>
      <c r="B88" s="21">
        <v>30.132495658719996</v>
      </c>
      <c r="C88" s="187">
        <v>44.039801347360005</v>
      </c>
      <c r="D88" s="4"/>
      <c r="E88" s="4"/>
      <c r="F88" s="4"/>
      <c r="G88" s="4"/>
      <c r="H88" s="4">
        <v>0</v>
      </c>
      <c r="I88" s="4"/>
      <c r="J88" s="10">
        <f t="shared" si="2"/>
        <v>0</v>
      </c>
      <c r="K88" s="10">
        <f t="shared" si="3"/>
        <v>0</v>
      </c>
      <c r="Q88" s="28"/>
      <c r="R88" s="28"/>
    </row>
    <row r="89" spans="1:18" s="2" customFormat="1" x14ac:dyDescent="0.25">
      <c r="A89" t="s">
        <v>65</v>
      </c>
      <c r="B89" s="21">
        <v>33.609322080879998</v>
      </c>
      <c r="C89" s="187">
        <v>47.516627769520007</v>
      </c>
      <c r="D89" s="4"/>
      <c r="E89" s="4"/>
      <c r="F89" s="4"/>
      <c r="G89" s="4"/>
      <c r="H89" s="4"/>
      <c r="I89" s="4"/>
      <c r="J89" s="10">
        <f t="shared" si="2"/>
        <v>0</v>
      </c>
      <c r="K89" s="10">
        <f t="shared" si="3"/>
        <v>0</v>
      </c>
      <c r="Q89" s="28"/>
      <c r="R89" s="28"/>
    </row>
    <row r="90" spans="1:18" s="2" customFormat="1" x14ac:dyDescent="0.25">
      <c r="A90" t="s">
        <v>66</v>
      </c>
      <c r="B90" s="21">
        <v>35.92720636232</v>
      </c>
      <c r="C90" s="187">
        <v>52.152396332400009</v>
      </c>
      <c r="D90" s="4"/>
      <c r="E90" s="4"/>
      <c r="F90" s="4"/>
      <c r="G90" s="4"/>
      <c r="H90" s="4"/>
      <c r="I90" s="4"/>
      <c r="J90" s="10">
        <f t="shared" si="2"/>
        <v>0</v>
      </c>
      <c r="K90" s="10">
        <f t="shared" si="3"/>
        <v>0</v>
      </c>
      <c r="Q90" s="28"/>
      <c r="R90" s="28"/>
    </row>
    <row r="91" spans="1:18" s="2" customFormat="1" x14ac:dyDescent="0.25">
      <c r="A91" t="s">
        <v>67</v>
      </c>
      <c r="B91" s="21">
        <v>40.562974925199995</v>
      </c>
      <c r="C91" s="187">
        <v>55.62922275455999</v>
      </c>
      <c r="D91" s="4"/>
      <c r="E91" s="4"/>
      <c r="F91" s="4"/>
      <c r="G91" s="4"/>
      <c r="H91" s="4"/>
      <c r="I91" s="4"/>
      <c r="J91" s="10">
        <f t="shared" si="2"/>
        <v>0</v>
      </c>
      <c r="K91" s="10">
        <f t="shared" si="3"/>
        <v>0</v>
      </c>
      <c r="Q91" s="28"/>
      <c r="R91" s="28"/>
    </row>
    <row r="92" spans="1:18" s="2" customFormat="1" x14ac:dyDescent="0.25">
      <c r="A92" t="s">
        <v>68</v>
      </c>
      <c r="B92" s="21">
        <v>44.039801347360005</v>
      </c>
      <c r="C92" s="187">
        <v>63.741817739600002</v>
      </c>
      <c r="D92" s="4"/>
      <c r="E92" s="4"/>
      <c r="F92" s="4"/>
      <c r="G92" s="4"/>
      <c r="H92" s="4"/>
      <c r="I92" s="4"/>
      <c r="J92" s="10">
        <f t="shared" si="2"/>
        <v>0</v>
      </c>
      <c r="K92" s="10">
        <f t="shared" si="3"/>
        <v>0</v>
      </c>
      <c r="Q92" s="28"/>
      <c r="R92" s="28"/>
    </row>
    <row r="93" spans="1:18" s="2" customFormat="1" x14ac:dyDescent="0.25">
      <c r="A93" t="s">
        <v>127</v>
      </c>
      <c r="B93" s="21">
        <v>48.675569910240007</v>
      </c>
      <c r="C93" s="189">
        <v>0</v>
      </c>
      <c r="D93" s="4"/>
      <c r="E93" s="4"/>
      <c r="F93" s="1"/>
      <c r="G93" s="1"/>
      <c r="H93" s="1"/>
      <c r="I93" s="1"/>
      <c r="J93" s="10">
        <f t="shared" si="2"/>
        <v>0</v>
      </c>
      <c r="K93" s="10">
        <f t="shared" si="3"/>
        <v>0</v>
      </c>
      <c r="Q93" s="28"/>
      <c r="R93" s="28"/>
    </row>
    <row r="94" spans="1:18" s="2" customFormat="1" x14ac:dyDescent="0.25">
      <c r="A94" t="s">
        <v>128</v>
      </c>
      <c r="B94" s="21">
        <v>52.152396332400009</v>
      </c>
      <c r="C94" s="189">
        <v>0</v>
      </c>
      <c r="D94" s="4"/>
      <c r="E94" s="4"/>
      <c r="G94" s="1"/>
      <c r="H94" s="1"/>
      <c r="I94" s="1"/>
      <c r="J94" s="10">
        <f t="shared" si="2"/>
        <v>0</v>
      </c>
      <c r="K94" s="10">
        <f t="shared" si="3"/>
        <v>0</v>
      </c>
      <c r="Q94" s="28"/>
      <c r="R94" s="28"/>
    </row>
    <row r="95" spans="1:18" s="2" customFormat="1" x14ac:dyDescent="0.25">
      <c r="A95" t="s">
        <v>129</v>
      </c>
      <c r="B95" s="21">
        <v>55.62922275455999</v>
      </c>
      <c r="C95" s="189">
        <v>0</v>
      </c>
      <c r="D95" s="4"/>
      <c r="E95" s="4"/>
      <c r="F95" s="1"/>
      <c r="G95" s="1"/>
      <c r="H95" s="1"/>
      <c r="I95" s="1"/>
      <c r="J95" s="10">
        <f t="shared" si="2"/>
        <v>0</v>
      </c>
      <c r="K95" s="10">
        <f t="shared" si="3"/>
        <v>0</v>
      </c>
      <c r="Q95" s="28"/>
      <c r="R95" s="28"/>
    </row>
    <row r="96" spans="1:18" s="2" customFormat="1" x14ac:dyDescent="0.25">
      <c r="A96" t="s">
        <v>130</v>
      </c>
      <c r="B96" s="21">
        <v>62.582875598879994</v>
      </c>
      <c r="C96" s="189">
        <v>0</v>
      </c>
      <c r="D96" s="4"/>
      <c r="E96" s="4"/>
      <c r="F96" s="1"/>
      <c r="G96" s="1"/>
      <c r="H96" s="1"/>
      <c r="I96" s="1"/>
      <c r="J96" s="10">
        <f t="shared" si="2"/>
        <v>0</v>
      </c>
      <c r="K96" s="10">
        <f t="shared" si="3"/>
        <v>0</v>
      </c>
      <c r="Q96" s="28"/>
      <c r="R96" s="28"/>
    </row>
    <row r="97" spans="1:18" s="2" customFormat="1" x14ac:dyDescent="0.25">
      <c r="A97" t="s">
        <v>131</v>
      </c>
      <c r="B97" s="21">
        <v>77.649123428240003</v>
      </c>
      <c r="C97" s="189">
        <v>0</v>
      </c>
      <c r="D97" s="4"/>
      <c r="E97" s="4"/>
      <c r="F97" s="1"/>
      <c r="G97" s="1"/>
      <c r="H97" s="1"/>
      <c r="I97" s="1"/>
      <c r="J97" s="10">
        <f t="shared" si="2"/>
        <v>0</v>
      </c>
      <c r="K97" s="10">
        <f t="shared" si="3"/>
        <v>0</v>
      </c>
      <c r="Q97" s="28"/>
      <c r="R97" s="28"/>
    </row>
    <row r="98" spans="1:18" s="2" customFormat="1" x14ac:dyDescent="0.25">
      <c r="A98" t="s">
        <v>8</v>
      </c>
      <c r="B98" s="21">
        <v>0</v>
      </c>
      <c r="C98" s="188">
        <v>0</v>
      </c>
      <c r="D98" s="7" t="s">
        <v>99</v>
      </c>
      <c r="E98" s="8" t="s">
        <v>100</v>
      </c>
      <c r="F98" s="8" t="s">
        <v>225</v>
      </c>
      <c r="G98" s="8" t="s">
        <v>162</v>
      </c>
      <c r="H98" s="8" t="s">
        <v>163</v>
      </c>
      <c r="I98" s="9" t="s">
        <v>164</v>
      </c>
      <c r="J98" s="10"/>
      <c r="K98" s="10"/>
      <c r="Q98" s="28"/>
      <c r="R98" s="28"/>
    </row>
    <row r="99" spans="1:18" s="2" customFormat="1" x14ac:dyDescent="0.25">
      <c r="A99" t="s">
        <v>69</v>
      </c>
      <c r="B99" s="21">
        <v>28.973553517999999</v>
      </c>
      <c r="C99" s="187">
        <v>41.72191706592001</v>
      </c>
      <c r="D99" s="4"/>
      <c r="E99" s="4"/>
      <c r="F99" s="4"/>
      <c r="G99" s="4">
        <v>0</v>
      </c>
      <c r="H99" s="4"/>
      <c r="I99" s="4"/>
      <c r="J99" s="10">
        <f t="shared" si="2"/>
        <v>0</v>
      </c>
      <c r="K99" s="10">
        <f t="shared" si="3"/>
        <v>0</v>
      </c>
      <c r="Q99" s="28"/>
      <c r="R99" s="28"/>
    </row>
    <row r="100" spans="1:18" s="2" customFormat="1" x14ac:dyDescent="0.25">
      <c r="A100" t="s">
        <v>70</v>
      </c>
      <c r="B100" s="21">
        <v>32.450379940159998</v>
      </c>
      <c r="C100" s="187">
        <v>45.198743488079998</v>
      </c>
      <c r="D100" s="4"/>
      <c r="E100" s="4"/>
      <c r="F100" s="4"/>
      <c r="G100" s="4"/>
      <c r="H100" s="4">
        <v>0</v>
      </c>
      <c r="I100" s="4"/>
      <c r="J100" s="10">
        <f t="shared" si="2"/>
        <v>0</v>
      </c>
      <c r="K100" s="10">
        <f t="shared" si="3"/>
        <v>0</v>
      </c>
      <c r="Q100" s="28"/>
      <c r="R100" s="28"/>
    </row>
    <row r="101" spans="1:18" s="2" customFormat="1" x14ac:dyDescent="0.25">
      <c r="A101" t="s">
        <v>71</v>
      </c>
      <c r="B101" s="21">
        <v>34.768264221599999</v>
      </c>
      <c r="C101" s="187">
        <v>48.675569910240007</v>
      </c>
      <c r="D101" s="4"/>
      <c r="E101" s="4"/>
      <c r="F101" s="4"/>
      <c r="G101" s="4"/>
      <c r="H101" s="4"/>
      <c r="I101" s="4"/>
      <c r="J101" s="10">
        <f t="shared" si="2"/>
        <v>0</v>
      </c>
      <c r="K101" s="10">
        <f t="shared" si="3"/>
        <v>0</v>
      </c>
      <c r="Q101" s="28"/>
      <c r="R101" s="28"/>
    </row>
    <row r="102" spans="1:18" s="2" customFormat="1" x14ac:dyDescent="0.25">
      <c r="A102" t="s">
        <v>72</v>
      </c>
      <c r="B102" s="21">
        <v>35.92720636232</v>
      </c>
      <c r="C102" s="187">
        <v>53.311338473120003</v>
      </c>
      <c r="D102" s="4"/>
      <c r="E102" s="4"/>
      <c r="F102" s="4"/>
      <c r="G102" s="4"/>
      <c r="H102" s="4"/>
      <c r="I102" s="4"/>
      <c r="J102" s="10">
        <f t="shared" si="2"/>
        <v>0</v>
      </c>
      <c r="K102" s="10">
        <f t="shared" si="3"/>
        <v>0</v>
      </c>
      <c r="Q102" s="28"/>
      <c r="R102" s="28"/>
    </row>
    <row r="103" spans="1:18" s="2" customFormat="1" x14ac:dyDescent="0.25">
      <c r="A103" t="s">
        <v>73</v>
      </c>
      <c r="B103" s="21">
        <v>40.562974925199995</v>
      </c>
      <c r="C103" s="187">
        <v>56.788164895279998</v>
      </c>
      <c r="D103" s="4"/>
      <c r="E103" s="4"/>
      <c r="F103" s="4"/>
      <c r="G103" s="4"/>
      <c r="H103" s="4"/>
      <c r="I103" s="4"/>
      <c r="J103" s="10">
        <f t="shared" si="2"/>
        <v>0</v>
      </c>
      <c r="K103" s="10">
        <f t="shared" si="3"/>
        <v>0</v>
      </c>
      <c r="Q103" s="28"/>
      <c r="R103" s="28"/>
    </row>
    <row r="104" spans="1:18" s="2" customFormat="1" x14ac:dyDescent="0.25">
      <c r="A104" t="s">
        <v>74</v>
      </c>
      <c r="B104" s="21">
        <v>45.198743488079998</v>
      </c>
      <c r="C104" s="187">
        <v>64.900759880319995</v>
      </c>
      <c r="D104" s="4"/>
      <c r="E104" s="4"/>
      <c r="F104" s="4"/>
      <c r="G104" s="4"/>
      <c r="H104" s="4"/>
      <c r="I104" s="4"/>
      <c r="J104" s="10">
        <f t="shared" si="2"/>
        <v>0</v>
      </c>
      <c r="K104" s="10">
        <f t="shared" si="3"/>
        <v>0</v>
      </c>
      <c r="Q104" s="28"/>
      <c r="R104" s="28"/>
    </row>
    <row r="105" spans="1:18" s="2" customFormat="1" x14ac:dyDescent="0.25">
      <c r="A105" t="s">
        <v>132</v>
      </c>
      <c r="B105" s="21">
        <v>0</v>
      </c>
      <c r="C105" s="189">
        <v>0</v>
      </c>
      <c r="D105" s="29"/>
      <c r="E105" s="12"/>
      <c r="F105" s="1"/>
      <c r="G105" s="1"/>
      <c r="H105" s="1"/>
      <c r="I105" s="1"/>
      <c r="J105" s="10">
        <f t="shared" si="2"/>
        <v>0</v>
      </c>
      <c r="K105" s="10">
        <f t="shared" si="3"/>
        <v>0</v>
      </c>
      <c r="Q105" s="28"/>
      <c r="R105" s="28"/>
    </row>
    <row r="106" spans="1:18" s="2" customFormat="1" x14ac:dyDescent="0.25">
      <c r="A106" t="s">
        <v>133</v>
      </c>
      <c r="B106" s="21">
        <v>0</v>
      </c>
      <c r="C106" s="189">
        <v>0</v>
      </c>
      <c r="D106" s="29"/>
      <c r="E106" s="12"/>
      <c r="G106" s="1"/>
      <c r="H106" s="1"/>
      <c r="I106" s="1"/>
      <c r="J106" s="10">
        <f t="shared" si="2"/>
        <v>0</v>
      </c>
      <c r="K106" s="10">
        <f t="shared" si="3"/>
        <v>0</v>
      </c>
      <c r="Q106" s="28"/>
      <c r="R106" s="28"/>
    </row>
    <row r="107" spans="1:18" s="2" customFormat="1" x14ac:dyDescent="0.25">
      <c r="A107" t="s">
        <v>134</v>
      </c>
      <c r="B107" s="21">
        <v>0</v>
      </c>
      <c r="C107" s="189">
        <v>0</v>
      </c>
      <c r="D107" s="29"/>
      <c r="E107" s="12"/>
      <c r="F107" s="1"/>
      <c r="G107" s="1"/>
      <c r="H107" s="1"/>
      <c r="I107" s="1"/>
      <c r="J107" s="10">
        <f t="shared" si="2"/>
        <v>0</v>
      </c>
      <c r="K107" s="10">
        <f t="shared" si="3"/>
        <v>0</v>
      </c>
      <c r="Q107" s="28"/>
      <c r="R107" s="28"/>
    </row>
    <row r="108" spans="1:18" s="2" customFormat="1" x14ac:dyDescent="0.25">
      <c r="A108" t="s">
        <v>135</v>
      </c>
      <c r="B108" s="21">
        <v>0</v>
      </c>
      <c r="C108" s="189">
        <v>0</v>
      </c>
      <c r="D108" s="29"/>
      <c r="E108" s="12"/>
      <c r="F108" s="1"/>
      <c r="G108" s="1"/>
      <c r="H108" s="1"/>
      <c r="I108" s="1"/>
      <c r="J108" s="10">
        <f t="shared" si="2"/>
        <v>0</v>
      </c>
      <c r="K108" s="10">
        <f t="shared" si="3"/>
        <v>0</v>
      </c>
      <c r="Q108" s="28"/>
      <c r="R108" s="28"/>
    </row>
    <row r="109" spans="1:18" s="2" customFormat="1" x14ac:dyDescent="0.25">
      <c r="A109" t="s">
        <v>136</v>
      </c>
      <c r="B109" s="21">
        <v>0</v>
      </c>
      <c r="C109" s="189">
        <v>0</v>
      </c>
      <c r="D109" s="29"/>
      <c r="E109" s="12"/>
      <c r="F109" s="1"/>
      <c r="G109" s="1"/>
      <c r="H109" s="1"/>
      <c r="I109" s="1"/>
      <c r="J109" s="10">
        <f t="shared" si="2"/>
        <v>0</v>
      </c>
      <c r="K109" s="10">
        <f t="shared" si="3"/>
        <v>0</v>
      </c>
      <c r="Q109" s="28"/>
      <c r="R109" s="28"/>
    </row>
    <row r="110" spans="1:18" s="2" customFormat="1" x14ac:dyDescent="0.25">
      <c r="A110" t="s">
        <v>8</v>
      </c>
      <c r="B110" s="21">
        <v>0</v>
      </c>
      <c r="C110" s="188">
        <v>0</v>
      </c>
      <c r="D110" s="7" t="s">
        <v>99</v>
      </c>
      <c r="E110" s="8" t="s">
        <v>100</v>
      </c>
      <c r="F110" s="8" t="s">
        <v>225</v>
      </c>
      <c r="G110" s="8" t="s">
        <v>162</v>
      </c>
      <c r="H110" s="8" t="s">
        <v>163</v>
      </c>
      <c r="I110" s="9" t="s">
        <v>164</v>
      </c>
      <c r="J110" s="10"/>
      <c r="K110" s="10"/>
      <c r="Q110" s="28"/>
      <c r="R110" s="28"/>
    </row>
    <row r="111" spans="1:18" s="2" customFormat="1" x14ac:dyDescent="0.25">
      <c r="A111" t="s">
        <v>75</v>
      </c>
      <c r="B111" s="21">
        <v>30.132495658719996</v>
      </c>
      <c r="C111" s="187">
        <v>41.72191706592001</v>
      </c>
      <c r="D111" s="4"/>
      <c r="E111" s="4"/>
      <c r="F111" s="4"/>
      <c r="G111" s="4">
        <v>0</v>
      </c>
      <c r="H111" s="4"/>
      <c r="I111" s="4"/>
      <c r="J111" s="10">
        <f t="shared" si="2"/>
        <v>0</v>
      </c>
      <c r="K111" s="10">
        <f t="shared" si="3"/>
        <v>0</v>
      </c>
      <c r="Q111" s="28"/>
      <c r="R111" s="28"/>
    </row>
    <row r="112" spans="1:18" s="2" customFormat="1" x14ac:dyDescent="0.25">
      <c r="A112" t="s">
        <v>76</v>
      </c>
      <c r="B112" s="21">
        <v>33.609322080879998</v>
      </c>
      <c r="C112" s="187">
        <v>46.357685628800006</v>
      </c>
      <c r="D112" s="4"/>
      <c r="E112" s="4"/>
      <c r="F112" s="4"/>
      <c r="G112" s="4"/>
      <c r="H112" s="4">
        <v>0</v>
      </c>
      <c r="I112" s="4"/>
      <c r="J112" s="10">
        <f t="shared" si="2"/>
        <v>0</v>
      </c>
      <c r="K112" s="10">
        <f t="shared" si="3"/>
        <v>0</v>
      </c>
      <c r="Q112" s="28"/>
      <c r="R112" s="28"/>
    </row>
    <row r="113" spans="1:18" s="2" customFormat="1" x14ac:dyDescent="0.25">
      <c r="A113" t="s">
        <v>77</v>
      </c>
      <c r="B113" s="21">
        <v>35.92720636232</v>
      </c>
      <c r="C113" s="187">
        <v>49.834512050960001</v>
      </c>
      <c r="D113" s="4"/>
      <c r="E113" s="4"/>
      <c r="F113" s="4"/>
      <c r="G113" s="4"/>
      <c r="H113" s="4"/>
      <c r="I113" s="4"/>
      <c r="J113" s="10">
        <f t="shared" si="2"/>
        <v>0</v>
      </c>
      <c r="K113" s="10">
        <f t="shared" si="3"/>
        <v>0</v>
      </c>
      <c r="Q113" s="28"/>
      <c r="R113" s="28"/>
    </row>
    <row r="114" spans="1:18" s="2" customFormat="1" x14ac:dyDescent="0.25">
      <c r="A114" t="s">
        <v>78</v>
      </c>
      <c r="B114" s="21">
        <v>38.245090643760001</v>
      </c>
      <c r="C114" s="187">
        <v>54.470280613840004</v>
      </c>
      <c r="D114" s="4"/>
      <c r="E114" s="4"/>
      <c r="F114" s="4"/>
      <c r="G114" s="4"/>
      <c r="H114" s="4"/>
      <c r="I114" s="4"/>
      <c r="J114" s="10">
        <f t="shared" si="2"/>
        <v>0</v>
      </c>
      <c r="K114" s="10">
        <f t="shared" si="3"/>
        <v>0</v>
      </c>
      <c r="Q114" s="28"/>
      <c r="R114" s="28"/>
    </row>
    <row r="115" spans="1:18" s="2" customFormat="1" x14ac:dyDescent="0.25">
      <c r="A115" t="s">
        <v>79</v>
      </c>
      <c r="B115" s="21">
        <v>40.562974925199995</v>
      </c>
      <c r="C115" s="187">
        <v>59.106049176719999</v>
      </c>
      <c r="D115" s="4"/>
      <c r="E115" s="4"/>
      <c r="F115" s="4"/>
      <c r="G115" s="4"/>
      <c r="H115" s="4"/>
      <c r="I115" s="4"/>
      <c r="J115" s="10">
        <f t="shared" si="2"/>
        <v>0</v>
      </c>
      <c r="K115" s="10">
        <f t="shared" si="3"/>
        <v>0</v>
      </c>
      <c r="Q115" s="28"/>
      <c r="R115" s="28"/>
    </row>
    <row r="116" spans="1:18" s="2" customFormat="1" x14ac:dyDescent="0.25">
      <c r="A116" t="s">
        <v>80</v>
      </c>
      <c r="B116" s="21">
        <v>47.516627769520007</v>
      </c>
      <c r="C116" s="187">
        <v>67.218644161759997</v>
      </c>
      <c r="D116" s="4"/>
      <c r="E116" s="4"/>
      <c r="F116" s="4"/>
      <c r="G116" s="4"/>
      <c r="H116" s="4"/>
      <c r="I116" s="4"/>
      <c r="J116" s="10">
        <f t="shared" si="2"/>
        <v>0</v>
      </c>
      <c r="K116" s="10">
        <f t="shared" si="3"/>
        <v>0</v>
      </c>
      <c r="Q116" s="28"/>
      <c r="R116" s="28"/>
    </row>
    <row r="117" spans="1:18" s="2" customFormat="1" x14ac:dyDescent="0.25">
      <c r="A117" t="s">
        <v>137</v>
      </c>
      <c r="B117" s="21">
        <v>52.152396332400009</v>
      </c>
      <c r="C117" s="189">
        <v>0</v>
      </c>
      <c r="D117" s="4"/>
      <c r="E117" s="4"/>
      <c r="F117" s="1"/>
      <c r="G117" s="1"/>
      <c r="H117" s="1"/>
      <c r="I117" s="1"/>
      <c r="J117" s="10">
        <f t="shared" si="2"/>
        <v>0</v>
      </c>
      <c r="K117" s="10">
        <f t="shared" si="3"/>
        <v>0</v>
      </c>
      <c r="Q117" s="28"/>
      <c r="R117" s="28"/>
    </row>
    <row r="118" spans="1:18" s="2" customFormat="1" x14ac:dyDescent="0.25">
      <c r="A118" t="s">
        <v>138</v>
      </c>
      <c r="B118" s="21">
        <v>56.788164895279998</v>
      </c>
      <c r="C118" s="189">
        <v>0</v>
      </c>
      <c r="D118" s="4"/>
      <c r="E118" s="4"/>
      <c r="G118" s="1"/>
      <c r="H118" s="1"/>
      <c r="I118" s="1"/>
      <c r="J118" s="10">
        <f t="shared" si="2"/>
        <v>0</v>
      </c>
      <c r="K118" s="10">
        <f t="shared" si="3"/>
        <v>0</v>
      </c>
      <c r="Q118" s="28"/>
      <c r="R118" s="28"/>
    </row>
    <row r="119" spans="1:18" s="2" customFormat="1" x14ac:dyDescent="0.25">
      <c r="A119" t="s">
        <v>139</v>
      </c>
      <c r="B119" s="21">
        <v>61.42393345816</v>
      </c>
      <c r="C119" s="189">
        <v>0</v>
      </c>
      <c r="D119" s="4"/>
      <c r="E119" s="4"/>
      <c r="F119" s="1"/>
      <c r="G119" s="1"/>
      <c r="H119" s="1"/>
      <c r="I119" s="1"/>
      <c r="J119" s="10">
        <f t="shared" si="2"/>
        <v>0</v>
      </c>
      <c r="K119" s="10">
        <f t="shared" si="3"/>
        <v>0</v>
      </c>
      <c r="Q119" s="28"/>
      <c r="R119" s="28"/>
    </row>
    <row r="120" spans="1:18" s="2" customFormat="1" x14ac:dyDescent="0.25">
      <c r="A120" t="s">
        <v>140</v>
      </c>
      <c r="B120" s="21">
        <v>67.218644161759997</v>
      </c>
      <c r="C120" s="189">
        <v>0</v>
      </c>
      <c r="D120" s="4"/>
      <c r="E120" s="4"/>
      <c r="F120" s="1"/>
      <c r="G120" s="1"/>
      <c r="H120" s="1"/>
      <c r="I120" s="1"/>
      <c r="J120" s="10">
        <f t="shared" si="2"/>
        <v>0</v>
      </c>
      <c r="K120" s="10">
        <f t="shared" si="3"/>
        <v>0</v>
      </c>
      <c r="Q120" s="28"/>
      <c r="R120" s="28"/>
    </row>
    <row r="121" spans="1:18" s="2" customFormat="1" x14ac:dyDescent="0.25">
      <c r="A121" t="s">
        <v>141</v>
      </c>
      <c r="B121" s="21">
        <v>83.443834131840021</v>
      </c>
      <c r="C121" s="189">
        <v>0</v>
      </c>
      <c r="D121" s="4"/>
      <c r="E121" s="4"/>
      <c r="F121" s="1"/>
      <c r="G121" s="1"/>
      <c r="H121" s="1"/>
      <c r="I121" s="1"/>
      <c r="J121" s="10">
        <f t="shared" si="2"/>
        <v>0</v>
      </c>
      <c r="K121" s="10">
        <f t="shared" si="3"/>
        <v>0</v>
      </c>
      <c r="Q121" s="28"/>
      <c r="R121" s="28"/>
    </row>
    <row r="122" spans="1:18" s="2" customFormat="1" x14ac:dyDescent="0.25">
      <c r="A122"/>
      <c r="B122" s="21">
        <v>0</v>
      </c>
      <c r="C122" s="188">
        <v>0</v>
      </c>
      <c r="D122" s="7" t="s">
        <v>99</v>
      </c>
      <c r="E122" s="8" t="s">
        <v>100</v>
      </c>
      <c r="F122" s="8" t="s">
        <v>225</v>
      </c>
      <c r="G122" s="8" t="s">
        <v>162</v>
      </c>
      <c r="H122" s="8" t="s">
        <v>163</v>
      </c>
      <c r="I122" s="9" t="s">
        <v>164</v>
      </c>
      <c r="J122" s="10"/>
      <c r="K122" s="10"/>
      <c r="Q122" s="28"/>
      <c r="R122" s="28"/>
    </row>
    <row r="123" spans="1:18" s="2" customFormat="1" x14ac:dyDescent="0.25">
      <c r="A123" t="s">
        <v>81</v>
      </c>
      <c r="B123" s="21">
        <v>32.450379940159998</v>
      </c>
      <c r="C123" s="187">
        <v>45.198743488079998</v>
      </c>
      <c r="D123" s="4"/>
      <c r="E123" s="4"/>
      <c r="F123" s="4"/>
      <c r="G123" s="4">
        <v>0</v>
      </c>
      <c r="H123" s="4"/>
      <c r="I123" s="4"/>
      <c r="J123" s="10">
        <f t="shared" si="2"/>
        <v>0</v>
      </c>
      <c r="K123" s="10">
        <f t="shared" si="3"/>
        <v>0</v>
      </c>
      <c r="Q123" s="28"/>
      <c r="R123" s="28"/>
    </row>
    <row r="124" spans="1:18" s="2" customFormat="1" x14ac:dyDescent="0.25">
      <c r="A124" t="s">
        <v>82</v>
      </c>
      <c r="B124" s="21">
        <v>34.768264221599999</v>
      </c>
      <c r="C124" s="187">
        <v>48.675569910240007</v>
      </c>
      <c r="D124" s="4"/>
      <c r="E124" s="4"/>
      <c r="F124" s="4"/>
      <c r="G124" s="4"/>
      <c r="H124" s="4">
        <v>0</v>
      </c>
      <c r="I124" s="4"/>
      <c r="J124" s="10">
        <f t="shared" si="2"/>
        <v>0</v>
      </c>
      <c r="K124" s="10">
        <f t="shared" si="3"/>
        <v>0</v>
      </c>
      <c r="Q124" s="28"/>
      <c r="R124" s="28"/>
    </row>
    <row r="125" spans="1:18" s="2" customFormat="1" x14ac:dyDescent="0.25">
      <c r="A125" t="s">
        <v>83</v>
      </c>
      <c r="B125" s="21">
        <v>39.404032784480002</v>
      </c>
      <c r="C125" s="187">
        <v>53.311338473120003</v>
      </c>
      <c r="D125" s="4"/>
      <c r="E125" s="4"/>
      <c r="F125" s="4"/>
      <c r="G125" s="4"/>
      <c r="H125" s="4"/>
      <c r="I125" s="4"/>
      <c r="J125" s="10">
        <f t="shared" si="2"/>
        <v>0</v>
      </c>
      <c r="K125" s="10">
        <f t="shared" si="3"/>
        <v>0</v>
      </c>
      <c r="Q125" s="28"/>
      <c r="R125" s="28"/>
    </row>
    <row r="126" spans="1:18" s="2" customFormat="1" x14ac:dyDescent="0.25">
      <c r="A126" t="s">
        <v>84</v>
      </c>
      <c r="B126" s="21">
        <v>44.039801347360005</v>
      </c>
      <c r="C126" s="187">
        <v>60.264991317439993</v>
      </c>
      <c r="D126" s="4"/>
      <c r="E126" s="4"/>
      <c r="F126" s="4"/>
      <c r="G126" s="4"/>
      <c r="H126" s="4"/>
      <c r="I126" s="4"/>
      <c r="J126" s="10">
        <f t="shared" si="2"/>
        <v>0</v>
      </c>
      <c r="K126" s="10">
        <f t="shared" si="3"/>
        <v>0</v>
      </c>
      <c r="Q126" s="28"/>
      <c r="R126" s="28"/>
    </row>
    <row r="127" spans="1:18" s="2" customFormat="1" x14ac:dyDescent="0.25">
      <c r="A127" t="s">
        <v>85</v>
      </c>
      <c r="B127" s="21">
        <v>46.357685628800006</v>
      </c>
      <c r="C127" s="187">
        <v>63.741817739600002</v>
      </c>
      <c r="D127" s="4"/>
      <c r="E127" s="4"/>
      <c r="F127" s="4"/>
      <c r="G127" s="4"/>
      <c r="H127" s="4"/>
      <c r="I127" s="4"/>
      <c r="J127" s="10">
        <f t="shared" si="2"/>
        <v>0</v>
      </c>
      <c r="K127" s="10">
        <f t="shared" si="3"/>
        <v>0</v>
      </c>
      <c r="Q127" s="28"/>
      <c r="R127" s="28"/>
    </row>
    <row r="128" spans="1:18" s="2" customFormat="1" x14ac:dyDescent="0.25">
      <c r="A128" t="s">
        <v>86</v>
      </c>
      <c r="B128" s="21">
        <v>53.311338473120003</v>
      </c>
      <c r="C128" s="187">
        <v>73.01335486536</v>
      </c>
      <c r="D128" s="4"/>
      <c r="E128" s="4"/>
      <c r="F128" s="4"/>
      <c r="G128" s="4"/>
      <c r="H128" s="4"/>
      <c r="I128" s="4"/>
      <c r="J128" s="10">
        <f t="shared" si="2"/>
        <v>0</v>
      </c>
      <c r="K128" s="10">
        <f t="shared" si="3"/>
        <v>0</v>
      </c>
      <c r="Q128" s="28"/>
      <c r="R128" s="28"/>
    </row>
    <row r="129" spans="1:18" s="2" customFormat="1" x14ac:dyDescent="0.25">
      <c r="A129" t="s">
        <v>142</v>
      </c>
      <c r="B129" s="21">
        <v>56.788164895279998</v>
      </c>
      <c r="C129" s="189">
        <v>0</v>
      </c>
      <c r="D129" s="4"/>
      <c r="E129" s="4"/>
      <c r="F129" s="1"/>
      <c r="G129" s="1"/>
      <c r="H129" s="1"/>
      <c r="I129" s="1"/>
      <c r="J129" s="10">
        <f t="shared" si="2"/>
        <v>0</v>
      </c>
      <c r="K129" s="10">
        <f t="shared" si="3"/>
        <v>0</v>
      </c>
      <c r="Q129" s="28"/>
      <c r="R129" s="28"/>
    </row>
    <row r="130" spans="1:18" s="2" customFormat="1" x14ac:dyDescent="0.25">
      <c r="A130" t="s">
        <v>143</v>
      </c>
      <c r="B130" s="21">
        <v>61.42393345816</v>
      </c>
      <c r="C130" s="189">
        <v>0</v>
      </c>
      <c r="D130" s="4"/>
      <c r="E130" s="4"/>
      <c r="G130" s="1"/>
      <c r="H130" s="1"/>
      <c r="I130" s="1"/>
      <c r="J130" s="10">
        <f t="shared" si="2"/>
        <v>0</v>
      </c>
      <c r="K130" s="10">
        <f t="shared" si="3"/>
        <v>0</v>
      </c>
      <c r="Q130" s="28"/>
      <c r="R130" s="28"/>
    </row>
    <row r="131" spans="1:18" s="2" customFormat="1" x14ac:dyDescent="0.25">
      <c r="A131" t="s">
        <v>144</v>
      </c>
      <c r="B131" s="21">
        <v>66.05970202104001</v>
      </c>
      <c r="C131" s="189">
        <v>0</v>
      </c>
      <c r="D131" s="4"/>
      <c r="E131" s="4"/>
      <c r="F131" s="1"/>
      <c r="G131" s="1"/>
      <c r="H131" s="1"/>
      <c r="I131" s="1"/>
      <c r="J131" s="10">
        <f t="shared" si="2"/>
        <v>0</v>
      </c>
      <c r="K131" s="10">
        <f t="shared" si="3"/>
        <v>0</v>
      </c>
      <c r="Q131" s="28"/>
      <c r="R131" s="28"/>
    </row>
    <row r="132" spans="1:18" s="2" customFormat="1" x14ac:dyDescent="0.25">
      <c r="A132" t="s">
        <v>145</v>
      </c>
      <c r="B132" s="21">
        <v>70.695470583920013</v>
      </c>
      <c r="C132" s="189">
        <v>0</v>
      </c>
      <c r="D132" s="4"/>
      <c r="E132" s="4"/>
      <c r="F132" s="1"/>
      <c r="G132" s="1"/>
      <c r="H132" s="1"/>
      <c r="I132" s="1"/>
      <c r="J132" s="10">
        <f t="shared" ref="J132:J181" si="4">IFERROR((ROUND((B132*D132)+((B132*E132)*1.15),2)),"REVISAR")</f>
        <v>0</v>
      </c>
      <c r="K132" s="10">
        <f t="shared" ref="K132:K182" si="5">IFERROR((ROUND((F132*C132)+(G132*C132*1.1)+(H132*C132*1.15)+(I132*C132*1.15*1.1),2)),"REVISAR")</f>
        <v>0</v>
      </c>
      <c r="Q132" s="28"/>
      <c r="R132" s="28"/>
    </row>
    <row r="133" spans="1:18" s="2" customFormat="1" x14ac:dyDescent="0.25">
      <c r="A133" t="s">
        <v>146</v>
      </c>
      <c r="B133" s="21">
        <v>89.23854483544001</v>
      </c>
      <c r="C133" s="189">
        <v>0</v>
      </c>
      <c r="D133" s="4"/>
      <c r="E133" s="4"/>
      <c r="F133" s="1"/>
      <c r="G133" s="1"/>
      <c r="H133" s="1"/>
      <c r="I133" s="1"/>
      <c r="J133" s="10">
        <f t="shared" si="4"/>
        <v>0</v>
      </c>
      <c r="K133" s="10">
        <f t="shared" si="5"/>
        <v>0</v>
      </c>
      <c r="Q133" s="28"/>
      <c r="R133" s="28"/>
    </row>
    <row r="134" spans="1:18" s="2" customFormat="1" x14ac:dyDescent="0.25">
      <c r="A134"/>
      <c r="B134" s="21">
        <v>0</v>
      </c>
      <c r="C134" s="188">
        <v>0</v>
      </c>
      <c r="D134" s="7" t="s">
        <v>99</v>
      </c>
      <c r="E134" s="8" t="s">
        <v>100</v>
      </c>
      <c r="F134" s="8" t="s">
        <v>225</v>
      </c>
      <c r="G134" s="8" t="s">
        <v>162</v>
      </c>
      <c r="H134" s="8" t="s">
        <v>163</v>
      </c>
      <c r="I134" s="9" t="s">
        <v>164</v>
      </c>
      <c r="J134" s="10"/>
      <c r="K134" s="10"/>
      <c r="Q134" s="28"/>
      <c r="R134" s="28"/>
    </row>
    <row r="135" spans="1:18" s="2" customFormat="1" x14ac:dyDescent="0.25">
      <c r="A135" t="s">
        <v>181</v>
      </c>
      <c r="B135" s="21">
        <v>34.768264221599999</v>
      </c>
      <c r="C135" s="187">
        <v>48.675569910240007</v>
      </c>
      <c r="D135" s="4"/>
      <c r="E135" s="4"/>
      <c r="F135" s="4"/>
      <c r="G135" s="4">
        <v>0</v>
      </c>
      <c r="H135" s="4"/>
      <c r="I135" s="4"/>
      <c r="J135" s="10">
        <f t="shared" si="4"/>
        <v>0</v>
      </c>
      <c r="K135" s="10">
        <f t="shared" si="5"/>
        <v>0</v>
      </c>
      <c r="Q135" s="28"/>
      <c r="R135" s="28"/>
    </row>
    <row r="136" spans="1:18" s="2" customFormat="1" x14ac:dyDescent="0.25">
      <c r="A136" t="s">
        <v>182</v>
      </c>
      <c r="B136" s="21">
        <v>39.404032784480002</v>
      </c>
      <c r="C136" s="187">
        <v>54.470280613840004</v>
      </c>
      <c r="D136" s="4"/>
      <c r="E136" s="4"/>
      <c r="F136" s="4"/>
      <c r="G136" s="4"/>
      <c r="H136" s="4">
        <v>0</v>
      </c>
      <c r="I136" s="4"/>
      <c r="J136" s="10">
        <f t="shared" si="4"/>
        <v>0</v>
      </c>
      <c r="K136" s="10">
        <f t="shared" si="5"/>
        <v>0</v>
      </c>
      <c r="Q136" s="28"/>
      <c r="R136" s="28"/>
    </row>
    <row r="137" spans="1:18" s="2" customFormat="1" x14ac:dyDescent="0.25">
      <c r="A137" t="s">
        <v>183</v>
      </c>
      <c r="B137" s="21">
        <v>46.357685628800006</v>
      </c>
      <c r="C137" s="187">
        <v>62.582875598879994</v>
      </c>
      <c r="D137" s="4"/>
      <c r="E137" s="4"/>
      <c r="F137" s="4"/>
      <c r="G137" s="4"/>
      <c r="H137" s="4"/>
      <c r="I137" s="4"/>
      <c r="J137" s="10">
        <f t="shared" si="4"/>
        <v>0</v>
      </c>
      <c r="K137" s="10">
        <f t="shared" si="5"/>
        <v>0</v>
      </c>
      <c r="Q137" s="28"/>
      <c r="R137" s="28"/>
    </row>
    <row r="138" spans="1:18" s="2" customFormat="1" x14ac:dyDescent="0.25">
      <c r="A138" t="s">
        <v>184</v>
      </c>
      <c r="B138" s="21">
        <v>52.152396332400009</v>
      </c>
      <c r="C138" s="187">
        <v>69.536528443199998</v>
      </c>
      <c r="D138" s="4"/>
      <c r="E138" s="4"/>
      <c r="F138" s="4"/>
      <c r="G138" s="4"/>
      <c r="H138" s="4"/>
      <c r="I138" s="4"/>
      <c r="J138" s="10">
        <f t="shared" si="4"/>
        <v>0</v>
      </c>
      <c r="K138" s="10">
        <f t="shared" si="5"/>
        <v>0</v>
      </c>
      <c r="Q138" s="28"/>
      <c r="R138" s="28"/>
    </row>
    <row r="139" spans="1:18" s="2" customFormat="1" x14ac:dyDescent="0.25">
      <c r="A139" t="s">
        <v>185</v>
      </c>
      <c r="B139" s="21">
        <v>57.947107035999998</v>
      </c>
      <c r="C139" s="187">
        <v>76.490181287520002</v>
      </c>
      <c r="D139" s="4"/>
      <c r="E139" s="4"/>
      <c r="F139" s="4"/>
      <c r="G139" s="4"/>
      <c r="H139" s="4"/>
      <c r="I139" s="4"/>
      <c r="J139" s="10">
        <f t="shared" si="4"/>
        <v>0</v>
      </c>
      <c r="K139" s="10">
        <f t="shared" si="5"/>
        <v>0</v>
      </c>
      <c r="Q139" s="28"/>
      <c r="R139" s="28"/>
    </row>
    <row r="140" spans="1:18" s="2" customFormat="1" x14ac:dyDescent="0.25">
      <c r="A140" t="s">
        <v>186</v>
      </c>
      <c r="B140" s="21">
        <v>69.536528443199998</v>
      </c>
      <c r="C140" s="187">
        <v>90.397486976159996</v>
      </c>
      <c r="D140" s="4"/>
      <c r="E140" s="4"/>
      <c r="F140" s="4"/>
      <c r="G140" s="4"/>
      <c r="H140" s="4"/>
      <c r="I140" s="4"/>
      <c r="J140" s="10">
        <f t="shared" si="4"/>
        <v>0</v>
      </c>
      <c r="K140" s="10">
        <f t="shared" si="5"/>
        <v>0</v>
      </c>
      <c r="Q140" s="28"/>
      <c r="R140" s="28"/>
    </row>
    <row r="141" spans="1:18" s="2" customFormat="1" x14ac:dyDescent="0.25">
      <c r="A141" t="s">
        <v>187</v>
      </c>
      <c r="B141" s="21">
        <v>74.172297006080015</v>
      </c>
      <c r="C141" s="189">
        <v>0</v>
      </c>
      <c r="D141" s="4"/>
      <c r="E141" s="4"/>
      <c r="F141" s="1"/>
      <c r="G141" s="1"/>
      <c r="H141" s="1"/>
      <c r="I141" s="1"/>
      <c r="J141" s="10">
        <f t="shared" si="4"/>
        <v>0</v>
      </c>
      <c r="K141" s="10">
        <f t="shared" si="5"/>
        <v>0</v>
      </c>
      <c r="Q141" s="28"/>
      <c r="R141" s="28"/>
    </row>
    <row r="142" spans="1:18" s="2" customFormat="1" x14ac:dyDescent="0.25">
      <c r="A142" t="s">
        <v>188</v>
      </c>
      <c r="B142" s="21">
        <v>78.808065568960004</v>
      </c>
      <c r="C142" s="189">
        <v>0</v>
      </c>
      <c r="D142" s="4"/>
      <c r="E142" s="4"/>
      <c r="G142" s="1"/>
      <c r="H142" s="1"/>
      <c r="I142" s="1"/>
      <c r="J142" s="10">
        <f t="shared" si="4"/>
        <v>0</v>
      </c>
      <c r="K142" s="10">
        <f t="shared" si="5"/>
        <v>0</v>
      </c>
      <c r="Q142" s="28"/>
      <c r="R142" s="28"/>
    </row>
    <row r="143" spans="1:18" s="2" customFormat="1" x14ac:dyDescent="0.25">
      <c r="A143" t="s">
        <v>189</v>
      </c>
      <c r="B143" s="21">
        <v>84.602776272559993</v>
      </c>
      <c r="C143" s="189">
        <v>0</v>
      </c>
      <c r="D143" s="4"/>
      <c r="E143" s="4"/>
      <c r="F143" s="1"/>
      <c r="G143" s="1"/>
      <c r="H143" s="1"/>
      <c r="I143" s="1"/>
      <c r="J143" s="10">
        <f t="shared" si="4"/>
        <v>0</v>
      </c>
      <c r="K143" s="10">
        <f t="shared" si="5"/>
        <v>0</v>
      </c>
      <c r="Q143" s="28"/>
      <c r="R143" s="28"/>
    </row>
    <row r="144" spans="1:18" s="2" customFormat="1" x14ac:dyDescent="0.25">
      <c r="A144" t="s">
        <v>190</v>
      </c>
      <c r="B144" s="21">
        <v>90.397486976159996</v>
      </c>
      <c r="C144" s="189">
        <v>0</v>
      </c>
      <c r="D144" s="4"/>
      <c r="E144" s="4"/>
      <c r="F144" s="1"/>
      <c r="G144" s="1"/>
      <c r="H144" s="1"/>
      <c r="I144" s="1"/>
      <c r="J144" s="10">
        <f t="shared" si="4"/>
        <v>0</v>
      </c>
      <c r="K144" s="10">
        <f t="shared" si="5"/>
        <v>0</v>
      </c>
      <c r="Q144" s="28"/>
      <c r="R144" s="28"/>
    </row>
    <row r="145" spans="1:18" s="2" customFormat="1" x14ac:dyDescent="0.25">
      <c r="A145" t="s">
        <v>191</v>
      </c>
      <c r="B145" s="21">
        <v>95.033255539040013</v>
      </c>
      <c r="C145" s="189">
        <v>0</v>
      </c>
      <c r="D145" s="4"/>
      <c r="E145" s="4"/>
      <c r="F145" s="1"/>
      <c r="G145" s="1"/>
      <c r="H145" s="1"/>
      <c r="I145" s="1"/>
      <c r="J145" s="10">
        <f t="shared" si="4"/>
        <v>0</v>
      </c>
      <c r="K145" s="10">
        <f t="shared" si="5"/>
        <v>0</v>
      </c>
      <c r="Q145" s="28"/>
      <c r="R145" s="28"/>
    </row>
    <row r="146" spans="1:18" s="2" customFormat="1" x14ac:dyDescent="0.25">
      <c r="A146"/>
      <c r="B146" s="21">
        <v>0</v>
      </c>
      <c r="C146" s="188">
        <v>0</v>
      </c>
      <c r="D146" s="7" t="s">
        <v>99</v>
      </c>
      <c r="E146" s="8" t="s">
        <v>100</v>
      </c>
      <c r="F146" s="8" t="s">
        <v>225</v>
      </c>
      <c r="G146" s="8" t="s">
        <v>162</v>
      </c>
      <c r="H146" s="8" t="s">
        <v>163</v>
      </c>
      <c r="I146" s="9" t="s">
        <v>164</v>
      </c>
      <c r="J146" s="10"/>
      <c r="K146" s="10"/>
      <c r="Q146" s="28"/>
      <c r="R146" s="28"/>
    </row>
    <row r="147" spans="1:18" s="2" customFormat="1" x14ac:dyDescent="0.25">
      <c r="A147" t="s">
        <v>192</v>
      </c>
      <c r="B147" s="21">
        <v>39.404032784480002</v>
      </c>
      <c r="C147" s="187">
        <v>53.311338473120003</v>
      </c>
      <c r="D147" s="4"/>
      <c r="E147" s="4"/>
      <c r="F147" s="4"/>
      <c r="G147" s="4">
        <v>0</v>
      </c>
      <c r="H147" s="4"/>
      <c r="I147" s="4"/>
      <c r="J147" s="10">
        <f t="shared" si="4"/>
        <v>0</v>
      </c>
      <c r="K147" s="10">
        <f t="shared" si="5"/>
        <v>0</v>
      </c>
      <c r="Q147" s="28"/>
      <c r="R147" s="28"/>
    </row>
    <row r="148" spans="1:18" s="2" customFormat="1" x14ac:dyDescent="0.25">
      <c r="A148" t="s">
        <v>193</v>
      </c>
      <c r="B148" s="21">
        <v>41.72191706592001</v>
      </c>
      <c r="C148" s="187">
        <v>56.788164895279998</v>
      </c>
      <c r="D148" s="4"/>
      <c r="E148" s="4"/>
      <c r="F148" s="4"/>
      <c r="G148" s="4"/>
      <c r="H148" s="4">
        <v>0</v>
      </c>
      <c r="I148" s="4"/>
      <c r="J148" s="10">
        <f t="shared" si="4"/>
        <v>0</v>
      </c>
      <c r="K148" s="10">
        <f t="shared" si="5"/>
        <v>0</v>
      </c>
      <c r="Q148" s="28"/>
      <c r="R148" s="28"/>
    </row>
    <row r="149" spans="1:18" s="2" customFormat="1" x14ac:dyDescent="0.25">
      <c r="A149" t="s">
        <v>194</v>
      </c>
      <c r="B149" s="21">
        <v>59.106049176719999</v>
      </c>
      <c r="C149" s="187">
        <v>75.331239146799987</v>
      </c>
      <c r="D149" s="4"/>
      <c r="E149" s="4"/>
      <c r="F149" s="4"/>
      <c r="G149" s="4"/>
      <c r="H149" s="4"/>
      <c r="I149" s="4"/>
      <c r="J149" s="10">
        <f t="shared" si="4"/>
        <v>0</v>
      </c>
      <c r="K149" s="10">
        <f t="shared" si="5"/>
        <v>0</v>
      </c>
      <c r="Q149" s="28"/>
      <c r="R149" s="28"/>
    </row>
    <row r="150" spans="1:18" s="2" customFormat="1" x14ac:dyDescent="0.25">
      <c r="A150" t="s">
        <v>195</v>
      </c>
      <c r="B150" s="21">
        <v>64.900759880319995</v>
      </c>
      <c r="C150" s="187">
        <v>83.443834131840021</v>
      </c>
      <c r="D150" s="4"/>
      <c r="E150" s="4"/>
      <c r="F150" s="4"/>
      <c r="G150" s="4"/>
      <c r="H150" s="4"/>
      <c r="I150" s="4"/>
      <c r="J150" s="10">
        <f t="shared" si="4"/>
        <v>0</v>
      </c>
      <c r="K150" s="10">
        <f t="shared" si="5"/>
        <v>0</v>
      </c>
      <c r="Q150" s="28"/>
      <c r="R150" s="28"/>
    </row>
    <row r="151" spans="1:18" s="2" customFormat="1" x14ac:dyDescent="0.25">
      <c r="A151" t="s">
        <v>196</v>
      </c>
      <c r="B151" s="21">
        <v>70.695470583920013</v>
      </c>
      <c r="C151" s="187">
        <v>90.397486976159996</v>
      </c>
      <c r="D151" s="4"/>
      <c r="E151" s="4"/>
      <c r="F151" s="4"/>
      <c r="G151" s="4"/>
      <c r="H151" s="4"/>
      <c r="I151" s="4"/>
      <c r="J151" s="10">
        <f t="shared" si="4"/>
        <v>0</v>
      </c>
      <c r="K151" s="10">
        <f t="shared" si="5"/>
        <v>0</v>
      </c>
      <c r="Q151" s="28"/>
      <c r="R151" s="28"/>
    </row>
    <row r="152" spans="1:18" s="2" customFormat="1" x14ac:dyDescent="0.25">
      <c r="A152" t="s">
        <v>197</v>
      </c>
      <c r="B152" s="21">
        <v>79.967007709680004</v>
      </c>
      <c r="C152" s="187">
        <v>101.98690838336</v>
      </c>
      <c r="D152" s="4"/>
      <c r="E152" s="4"/>
      <c r="F152" s="4"/>
      <c r="G152" s="4"/>
      <c r="H152" s="4"/>
      <c r="I152" s="4"/>
      <c r="J152" s="10">
        <f t="shared" si="4"/>
        <v>0</v>
      </c>
      <c r="K152" s="10">
        <f t="shared" si="5"/>
        <v>0</v>
      </c>
      <c r="Q152" s="28"/>
      <c r="R152" s="28"/>
    </row>
    <row r="153" spans="1:18" s="2" customFormat="1" x14ac:dyDescent="0.25">
      <c r="A153" t="s">
        <v>198</v>
      </c>
      <c r="B153" s="21">
        <v>79.967007709680004</v>
      </c>
      <c r="C153" s="189">
        <v>0</v>
      </c>
      <c r="D153" s="4"/>
      <c r="E153" s="4"/>
      <c r="F153" s="1"/>
      <c r="G153" s="1"/>
      <c r="H153" s="1"/>
      <c r="I153" s="1"/>
      <c r="J153" s="10">
        <f t="shared" si="4"/>
        <v>0</v>
      </c>
      <c r="K153" s="10">
        <f t="shared" si="5"/>
        <v>0</v>
      </c>
      <c r="Q153" s="28"/>
      <c r="R153" s="28"/>
    </row>
    <row r="154" spans="1:18" s="2" customFormat="1" x14ac:dyDescent="0.25">
      <c r="A154" t="s">
        <v>199</v>
      </c>
      <c r="B154" s="21">
        <v>83.443834131840021</v>
      </c>
      <c r="C154" s="189">
        <v>0</v>
      </c>
      <c r="D154" s="4"/>
      <c r="E154" s="4"/>
      <c r="G154" s="1"/>
      <c r="H154" s="1"/>
      <c r="I154" s="1"/>
      <c r="J154" s="10">
        <f t="shared" si="4"/>
        <v>0</v>
      </c>
      <c r="K154" s="10">
        <f t="shared" si="5"/>
        <v>0</v>
      </c>
      <c r="Q154" s="28"/>
      <c r="R154" s="28"/>
    </row>
    <row r="155" spans="1:18" s="2" customFormat="1" x14ac:dyDescent="0.25">
      <c r="A155" t="s">
        <v>200</v>
      </c>
      <c r="B155" s="21">
        <v>89.23854483544001</v>
      </c>
      <c r="C155" s="189">
        <v>0</v>
      </c>
      <c r="D155" s="4"/>
      <c r="E155" s="4"/>
      <c r="F155" s="1"/>
      <c r="G155" s="1"/>
      <c r="H155" s="1"/>
      <c r="I155" s="1"/>
      <c r="J155" s="10">
        <f t="shared" si="4"/>
        <v>0</v>
      </c>
      <c r="K155" s="10">
        <f t="shared" si="5"/>
        <v>0</v>
      </c>
      <c r="Q155" s="28"/>
      <c r="R155" s="28"/>
    </row>
    <row r="156" spans="1:18" s="2" customFormat="1" x14ac:dyDescent="0.25">
      <c r="A156" t="s">
        <v>201</v>
      </c>
      <c r="B156" s="21">
        <v>93.874313398319998</v>
      </c>
      <c r="C156" s="189">
        <v>0</v>
      </c>
      <c r="D156" s="4"/>
      <c r="E156" s="4"/>
      <c r="F156" s="1"/>
      <c r="G156" s="1"/>
      <c r="H156" s="1"/>
      <c r="I156" s="1"/>
      <c r="J156" s="10">
        <f t="shared" si="4"/>
        <v>0</v>
      </c>
      <c r="K156" s="10">
        <f t="shared" si="5"/>
        <v>0</v>
      </c>
      <c r="Q156" s="28"/>
      <c r="R156" s="28"/>
    </row>
    <row r="157" spans="1:18" s="2" customFormat="1" x14ac:dyDescent="0.25">
      <c r="A157" t="s">
        <v>202</v>
      </c>
      <c r="B157" s="21">
        <v>100.82796624264</v>
      </c>
      <c r="C157" s="189">
        <v>0</v>
      </c>
      <c r="D157" s="4"/>
      <c r="E157" s="4"/>
      <c r="F157" s="1"/>
      <c r="G157" s="1"/>
      <c r="H157" s="1"/>
      <c r="I157" s="1"/>
      <c r="J157" s="10">
        <f t="shared" si="4"/>
        <v>0</v>
      </c>
      <c r="K157" s="10">
        <f t="shared" si="5"/>
        <v>0</v>
      </c>
      <c r="Q157" s="28"/>
      <c r="R157" s="28"/>
    </row>
    <row r="158" spans="1:18" s="2" customFormat="1" x14ac:dyDescent="0.25">
      <c r="A158"/>
      <c r="B158" s="21">
        <v>0</v>
      </c>
      <c r="C158" s="188">
        <v>0</v>
      </c>
      <c r="D158" s="7" t="s">
        <v>99</v>
      </c>
      <c r="E158" s="8" t="s">
        <v>100</v>
      </c>
      <c r="F158" s="8" t="s">
        <v>225</v>
      </c>
      <c r="G158" s="8" t="s">
        <v>162</v>
      </c>
      <c r="H158" s="8" t="s">
        <v>163</v>
      </c>
      <c r="I158" s="9" t="s">
        <v>164</v>
      </c>
      <c r="J158" s="10"/>
      <c r="K158" s="10"/>
      <c r="Q158" s="28"/>
      <c r="R158" s="28"/>
    </row>
    <row r="159" spans="1:18" s="2" customFormat="1" x14ac:dyDescent="0.25">
      <c r="A159" t="s">
        <v>203</v>
      </c>
      <c r="B159" s="21">
        <v>50.993454191680001</v>
      </c>
      <c r="C159" s="187">
        <v>64.900759880319995</v>
      </c>
      <c r="D159" s="4"/>
      <c r="E159" s="4"/>
      <c r="F159" s="4"/>
      <c r="G159" s="4">
        <v>0</v>
      </c>
      <c r="H159" s="4"/>
      <c r="I159" s="4"/>
      <c r="J159" s="10">
        <f t="shared" si="4"/>
        <v>0</v>
      </c>
      <c r="K159" s="10">
        <f t="shared" si="5"/>
        <v>0</v>
      </c>
      <c r="Q159" s="28"/>
      <c r="R159" s="28"/>
    </row>
    <row r="160" spans="1:18" s="2" customFormat="1" x14ac:dyDescent="0.25">
      <c r="A160" t="s">
        <v>204</v>
      </c>
      <c r="B160" s="21">
        <v>55.62922275455999</v>
      </c>
      <c r="C160" s="187">
        <v>71.85441272464</v>
      </c>
      <c r="D160" s="4"/>
      <c r="E160" s="4"/>
      <c r="F160" s="4"/>
      <c r="G160" s="4"/>
      <c r="H160" s="4">
        <v>0</v>
      </c>
      <c r="I160" s="4"/>
      <c r="J160" s="10">
        <f t="shared" si="4"/>
        <v>0</v>
      </c>
      <c r="K160" s="10">
        <f t="shared" si="5"/>
        <v>0</v>
      </c>
      <c r="Q160" s="28"/>
      <c r="R160" s="28"/>
    </row>
    <row r="161" spans="1:18" s="2" customFormat="1" x14ac:dyDescent="0.25">
      <c r="A161" t="s">
        <v>205</v>
      </c>
      <c r="B161" s="21">
        <v>62.582875598879994</v>
      </c>
      <c r="C161" s="187">
        <v>78.808065568960004</v>
      </c>
      <c r="D161" s="4"/>
      <c r="E161" s="4"/>
      <c r="F161" s="4"/>
      <c r="G161" s="4"/>
      <c r="H161" s="4"/>
      <c r="I161" s="4"/>
      <c r="J161" s="10">
        <f t="shared" si="4"/>
        <v>0</v>
      </c>
      <c r="K161" s="10">
        <f t="shared" si="5"/>
        <v>0</v>
      </c>
      <c r="Q161" s="28"/>
      <c r="R161" s="28"/>
    </row>
    <row r="162" spans="1:18" s="2" customFormat="1" x14ac:dyDescent="0.25">
      <c r="A162" t="s">
        <v>206</v>
      </c>
      <c r="B162" s="21">
        <v>66.05970202104001</v>
      </c>
      <c r="C162" s="187">
        <v>85.761718413280008</v>
      </c>
      <c r="D162" s="4"/>
      <c r="E162" s="4"/>
      <c r="F162" s="4"/>
      <c r="G162" s="4"/>
      <c r="H162" s="4"/>
      <c r="I162" s="4"/>
      <c r="J162" s="10">
        <f t="shared" si="4"/>
        <v>0</v>
      </c>
      <c r="K162" s="10">
        <f t="shared" si="5"/>
        <v>0</v>
      </c>
      <c r="Q162" s="28"/>
      <c r="R162" s="28"/>
    </row>
    <row r="163" spans="1:18" s="2" customFormat="1" x14ac:dyDescent="0.25">
      <c r="A163" t="s">
        <v>207</v>
      </c>
      <c r="B163" s="21">
        <v>73.01335486536</v>
      </c>
      <c r="C163" s="187">
        <v>92.715371257600012</v>
      </c>
      <c r="D163" s="4"/>
      <c r="E163" s="4"/>
      <c r="F163" s="4"/>
      <c r="G163" s="4"/>
      <c r="H163" s="4"/>
      <c r="I163" s="4"/>
      <c r="J163" s="10">
        <f t="shared" si="4"/>
        <v>0</v>
      </c>
      <c r="K163" s="10">
        <f t="shared" si="5"/>
        <v>0</v>
      </c>
      <c r="Q163" s="28"/>
      <c r="R163" s="28"/>
    </row>
    <row r="164" spans="1:18" s="2" customFormat="1" x14ac:dyDescent="0.25">
      <c r="A164" t="s">
        <v>208</v>
      </c>
      <c r="B164" s="21">
        <v>83.443834131840021</v>
      </c>
      <c r="C164" s="187">
        <v>105.46373480551999</v>
      </c>
      <c r="D164" s="4"/>
      <c r="E164" s="4"/>
      <c r="F164" s="4"/>
      <c r="G164" s="4"/>
      <c r="H164" s="4"/>
      <c r="I164" s="4"/>
      <c r="J164" s="10">
        <f t="shared" si="4"/>
        <v>0</v>
      </c>
      <c r="K164" s="10">
        <f t="shared" si="5"/>
        <v>0</v>
      </c>
      <c r="Q164" s="28"/>
      <c r="R164" s="28"/>
    </row>
    <row r="165" spans="1:18" s="2" customFormat="1" x14ac:dyDescent="0.25">
      <c r="A165" t="s">
        <v>209</v>
      </c>
      <c r="B165" s="21">
        <v>85.761718413280008</v>
      </c>
      <c r="C165" s="189">
        <v>0</v>
      </c>
      <c r="D165" s="4"/>
      <c r="E165" s="4"/>
      <c r="F165" s="1"/>
      <c r="G165" s="1"/>
      <c r="H165" s="1"/>
      <c r="I165" s="1"/>
      <c r="J165" s="10">
        <f t="shared" si="4"/>
        <v>0</v>
      </c>
      <c r="K165" s="10">
        <f t="shared" si="5"/>
        <v>0</v>
      </c>
      <c r="Q165" s="28"/>
      <c r="R165" s="28"/>
    </row>
    <row r="166" spans="1:18" s="2" customFormat="1" x14ac:dyDescent="0.25">
      <c r="A166" t="s">
        <v>210</v>
      </c>
      <c r="B166" s="21">
        <v>90.397486976159996</v>
      </c>
      <c r="C166" s="189">
        <v>0</v>
      </c>
      <c r="D166" s="4"/>
      <c r="E166" s="4"/>
      <c r="G166" s="1"/>
      <c r="H166" s="1"/>
      <c r="I166" s="1"/>
      <c r="J166" s="10">
        <f t="shared" si="4"/>
        <v>0</v>
      </c>
      <c r="K166" s="10">
        <f t="shared" si="5"/>
        <v>0</v>
      </c>
      <c r="Q166" s="28"/>
      <c r="R166" s="28"/>
    </row>
    <row r="167" spans="1:18" s="2" customFormat="1" x14ac:dyDescent="0.25">
      <c r="A167" t="s">
        <v>211</v>
      </c>
      <c r="B167" s="21">
        <v>95.033255539040013</v>
      </c>
      <c r="C167" s="189">
        <v>0</v>
      </c>
      <c r="D167" s="4"/>
      <c r="E167" s="4"/>
      <c r="F167" s="1"/>
      <c r="G167" s="1"/>
      <c r="H167" s="1"/>
      <c r="I167" s="1"/>
      <c r="J167" s="10">
        <f t="shared" si="4"/>
        <v>0</v>
      </c>
      <c r="K167" s="10">
        <f t="shared" si="5"/>
        <v>0</v>
      </c>
      <c r="Q167" s="28"/>
      <c r="R167" s="28"/>
    </row>
    <row r="168" spans="1:18" s="2" customFormat="1" x14ac:dyDescent="0.25">
      <c r="A168" t="s">
        <v>212</v>
      </c>
      <c r="B168" s="21">
        <v>101.98690838336</v>
      </c>
      <c r="C168" s="189">
        <v>0</v>
      </c>
      <c r="D168" s="4"/>
      <c r="E168" s="4"/>
      <c r="F168" s="1"/>
      <c r="G168" s="1"/>
      <c r="H168" s="1"/>
      <c r="I168" s="1"/>
      <c r="J168" s="10">
        <f t="shared" si="4"/>
        <v>0</v>
      </c>
      <c r="K168" s="10">
        <f t="shared" si="5"/>
        <v>0</v>
      </c>
      <c r="Q168" s="28"/>
      <c r="R168" s="28"/>
    </row>
    <row r="169" spans="1:18" s="2" customFormat="1" x14ac:dyDescent="0.25">
      <c r="A169" t="s">
        <v>213</v>
      </c>
      <c r="B169" s="21">
        <v>111.25844550911998</v>
      </c>
      <c r="C169" s="189">
        <v>0</v>
      </c>
      <c r="D169" s="4"/>
      <c r="E169" s="4"/>
      <c r="F169" s="1"/>
      <c r="G169" s="1"/>
      <c r="H169" s="1"/>
      <c r="I169" s="1"/>
      <c r="J169" s="10">
        <f t="shared" si="4"/>
        <v>0</v>
      </c>
      <c r="K169" s="10">
        <f t="shared" si="5"/>
        <v>0</v>
      </c>
      <c r="Q169" s="28"/>
      <c r="R169" s="28"/>
    </row>
    <row r="170" spans="1:18" s="2" customFormat="1" x14ac:dyDescent="0.25">
      <c r="A170"/>
      <c r="B170" s="21">
        <v>0</v>
      </c>
      <c r="C170" s="188">
        <v>0</v>
      </c>
      <c r="D170" s="7" t="s">
        <v>99</v>
      </c>
      <c r="E170" s="8" t="s">
        <v>100</v>
      </c>
      <c r="F170" s="8" t="s">
        <v>225</v>
      </c>
      <c r="G170" s="8" t="s">
        <v>162</v>
      </c>
      <c r="H170" s="8" t="s">
        <v>163</v>
      </c>
      <c r="I170" s="9" t="s">
        <v>164</v>
      </c>
      <c r="J170" s="10"/>
      <c r="K170" s="10"/>
      <c r="Q170" s="28"/>
      <c r="R170" s="28"/>
    </row>
    <row r="171" spans="1:18" s="2" customFormat="1" x14ac:dyDescent="0.25">
      <c r="A171" t="s">
        <v>214</v>
      </c>
      <c r="B171" s="21">
        <v>59.106049176719999</v>
      </c>
      <c r="C171" s="187">
        <v>74.172297006080015</v>
      </c>
      <c r="D171" s="4"/>
      <c r="E171" s="4"/>
      <c r="F171" s="4"/>
      <c r="G171" s="4">
        <v>0</v>
      </c>
      <c r="H171" s="4"/>
      <c r="I171" s="4"/>
      <c r="J171" s="10">
        <f t="shared" si="4"/>
        <v>0</v>
      </c>
      <c r="K171" s="10">
        <f t="shared" si="5"/>
        <v>0</v>
      </c>
      <c r="Q171" s="28"/>
      <c r="R171" s="28"/>
    </row>
    <row r="172" spans="1:18" s="2" customFormat="1" x14ac:dyDescent="0.25">
      <c r="A172" t="s">
        <v>215</v>
      </c>
      <c r="B172" s="21">
        <v>64.900759880319995</v>
      </c>
      <c r="C172" s="187">
        <v>81.125949850399991</v>
      </c>
      <c r="D172" s="4"/>
      <c r="E172" s="4"/>
      <c r="F172" s="4"/>
      <c r="G172" s="4"/>
      <c r="H172" s="4">
        <v>0</v>
      </c>
      <c r="I172" s="4"/>
      <c r="J172" s="10">
        <f t="shared" si="4"/>
        <v>0</v>
      </c>
      <c r="K172" s="10">
        <f t="shared" si="5"/>
        <v>0</v>
      </c>
      <c r="Q172" s="28"/>
      <c r="R172" s="28"/>
    </row>
    <row r="173" spans="1:18" s="2" customFormat="1" x14ac:dyDescent="0.25">
      <c r="A173" t="s">
        <v>216</v>
      </c>
      <c r="B173" s="21">
        <v>70.695470583920013</v>
      </c>
      <c r="C173" s="187">
        <v>88.079602694720009</v>
      </c>
      <c r="D173" s="4"/>
      <c r="E173" s="4"/>
      <c r="F173" s="4"/>
      <c r="G173" s="4"/>
      <c r="H173" s="4"/>
      <c r="I173" s="4"/>
      <c r="J173" s="10">
        <f t="shared" si="4"/>
        <v>0</v>
      </c>
      <c r="K173" s="10">
        <f t="shared" si="5"/>
        <v>0</v>
      </c>
      <c r="Q173" s="28"/>
      <c r="R173" s="28"/>
    </row>
    <row r="174" spans="1:18" s="2" customFormat="1" x14ac:dyDescent="0.25">
      <c r="A174" t="s">
        <v>217</v>
      </c>
      <c r="B174" s="21">
        <v>75.331239146799987</v>
      </c>
      <c r="C174" s="187">
        <v>95.033255539040013</v>
      </c>
      <c r="D174" s="4"/>
      <c r="E174" s="4"/>
      <c r="F174" s="4"/>
      <c r="G174" s="4"/>
      <c r="H174" s="4"/>
      <c r="I174" s="4"/>
      <c r="J174" s="10">
        <f t="shared" si="4"/>
        <v>0</v>
      </c>
      <c r="K174" s="10">
        <f t="shared" si="5"/>
        <v>0</v>
      </c>
      <c r="Q174" s="28"/>
      <c r="R174" s="28"/>
    </row>
    <row r="175" spans="1:18" s="2" customFormat="1" x14ac:dyDescent="0.25">
      <c r="A175" t="s">
        <v>218</v>
      </c>
      <c r="B175" s="21">
        <v>81.125949850399991</v>
      </c>
      <c r="C175" s="187">
        <v>101.98690838336</v>
      </c>
      <c r="D175" s="4"/>
      <c r="E175" s="4"/>
      <c r="F175" s="4"/>
      <c r="G175" s="4"/>
      <c r="H175" s="4"/>
      <c r="I175" s="4"/>
      <c r="J175" s="10">
        <f t="shared" si="4"/>
        <v>0</v>
      </c>
      <c r="K175" s="10">
        <f t="shared" si="5"/>
        <v>0</v>
      </c>
      <c r="Q175" s="28"/>
      <c r="R175" s="28"/>
    </row>
    <row r="176" spans="1:18" s="2" customFormat="1" x14ac:dyDescent="0.25">
      <c r="A176" t="s">
        <v>219</v>
      </c>
      <c r="B176" s="21">
        <v>97.351139820480014</v>
      </c>
      <c r="C176" s="187">
        <v>120.52998263487999</v>
      </c>
      <c r="D176" s="4"/>
      <c r="E176" s="4"/>
      <c r="F176" s="4"/>
      <c r="G176" s="4"/>
      <c r="H176" s="4"/>
      <c r="I176" s="4"/>
      <c r="J176" s="10">
        <f t="shared" si="4"/>
        <v>0</v>
      </c>
      <c r="K176" s="10">
        <f t="shared" si="5"/>
        <v>0</v>
      </c>
      <c r="Q176" s="28"/>
      <c r="R176" s="28"/>
    </row>
    <row r="177" spans="1:18" s="2" customFormat="1" x14ac:dyDescent="0.25">
      <c r="A177" t="s">
        <v>220</v>
      </c>
      <c r="B177" s="21">
        <v>103.14585052408</v>
      </c>
      <c r="C177" s="189">
        <v>0</v>
      </c>
      <c r="D177" s="4"/>
      <c r="E177" s="4"/>
      <c r="F177" s="1"/>
      <c r="G177" s="1"/>
      <c r="H177" s="1"/>
      <c r="I177" s="1"/>
      <c r="J177" s="10">
        <f t="shared" si="4"/>
        <v>0</v>
      </c>
      <c r="K177" s="10">
        <f t="shared" si="5"/>
        <v>0</v>
      </c>
      <c r="Q177" s="28"/>
      <c r="R177" s="28"/>
    </row>
    <row r="178" spans="1:18" s="2" customFormat="1" x14ac:dyDescent="0.25">
      <c r="A178" t="s">
        <v>221</v>
      </c>
      <c r="B178" s="21">
        <v>97.351139820480014</v>
      </c>
      <c r="C178" s="189">
        <v>0</v>
      </c>
      <c r="D178" s="4"/>
      <c r="E178" s="4"/>
      <c r="G178" s="1"/>
      <c r="H178" s="1"/>
      <c r="I178" s="1"/>
      <c r="J178" s="10">
        <f t="shared" si="4"/>
        <v>0</v>
      </c>
      <c r="K178" s="10">
        <f t="shared" si="5"/>
        <v>0</v>
      </c>
      <c r="Q178" s="28"/>
      <c r="R178" s="28"/>
    </row>
    <row r="179" spans="1:18" s="2" customFormat="1" x14ac:dyDescent="0.25">
      <c r="A179" t="s">
        <v>222</v>
      </c>
      <c r="B179" s="21">
        <v>103.14585052408</v>
      </c>
      <c r="C179" s="189">
        <v>0</v>
      </c>
      <c r="D179" s="4"/>
      <c r="E179" s="4"/>
      <c r="F179" s="1"/>
      <c r="G179" s="1"/>
      <c r="H179" s="1"/>
      <c r="I179" s="1"/>
      <c r="J179" s="10">
        <f t="shared" si="4"/>
        <v>0</v>
      </c>
      <c r="K179" s="10">
        <f t="shared" si="5"/>
        <v>0</v>
      </c>
      <c r="Q179" s="28"/>
      <c r="R179" s="28"/>
    </row>
    <row r="180" spans="1:18" s="2" customFormat="1" x14ac:dyDescent="0.25">
      <c r="A180" t="s">
        <v>223</v>
      </c>
      <c r="B180" s="21">
        <v>107.78161908696001</v>
      </c>
      <c r="C180" s="189">
        <v>0</v>
      </c>
      <c r="D180" s="4"/>
      <c r="E180" s="4"/>
      <c r="F180" s="1"/>
      <c r="G180" s="1"/>
      <c r="H180" s="1"/>
      <c r="I180" s="1"/>
      <c r="J180" s="10">
        <f t="shared" si="4"/>
        <v>0</v>
      </c>
      <c r="K180" s="10">
        <f t="shared" si="5"/>
        <v>0</v>
      </c>
      <c r="Q180" s="28"/>
      <c r="R180" s="28"/>
    </row>
    <row r="181" spans="1:18" s="2" customFormat="1" x14ac:dyDescent="0.25">
      <c r="A181" t="s">
        <v>224</v>
      </c>
      <c r="B181" s="21">
        <v>118.21209835344</v>
      </c>
      <c r="C181" s="189">
        <v>0</v>
      </c>
      <c r="D181" s="4"/>
      <c r="E181" s="4"/>
      <c r="F181" s="1"/>
      <c r="G181" s="1"/>
      <c r="H181" s="1"/>
      <c r="I181" s="1"/>
      <c r="J181" s="10">
        <f t="shared" si="4"/>
        <v>0</v>
      </c>
      <c r="K181" s="10">
        <f t="shared" si="5"/>
        <v>0</v>
      </c>
      <c r="Q181" s="28"/>
      <c r="R181" s="28"/>
    </row>
    <row r="182" spans="1:18" s="2" customFormat="1" x14ac:dyDescent="0.25">
      <c r="A182"/>
      <c r="B182" s="10"/>
      <c r="C182" s="10"/>
      <c r="D182" s="12"/>
      <c r="E182" s="12"/>
      <c r="F182" s="12"/>
      <c r="G182" s="3"/>
      <c r="H182" s="3"/>
      <c r="J182" s="10"/>
      <c r="K182" s="10">
        <f t="shared" si="5"/>
        <v>0</v>
      </c>
    </row>
    <row r="183" spans="1:18" s="2" customFormat="1" x14ac:dyDescent="0.25">
      <c r="A183"/>
      <c r="C183"/>
      <c r="D183" s="5" t="s">
        <v>226</v>
      </c>
      <c r="E183" s="5" t="s">
        <v>161</v>
      </c>
      <c r="F183" s="1"/>
      <c r="G183" s="262" t="s">
        <v>227</v>
      </c>
      <c r="H183" s="262"/>
      <c r="J183" s="10"/>
      <c r="K183" s="10"/>
    </row>
    <row r="184" spans="1:18" s="10" customFormat="1" x14ac:dyDescent="0.25">
      <c r="A184" s="204" t="s">
        <v>613</v>
      </c>
      <c r="C184" s="28"/>
      <c r="D184" s="207">
        <f>ROUND(SUM(J1:J181),2)</f>
        <v>0</v>
      </c>
      <c r="E184" s="207">
        <f>ROUND(SUM(K1:K181),2)</f>
        <v>0</v>
      </c>
      <c r="F184" s="22"/>
      <c r="G184" s="263">
        <f>ROUND((D184+E184),2)</f>
        <v>0</v>
      </c>
      <c r="H184" s="263"/>
    </row>
    <row r="185" spans="1:18" s="2" customFormat="1" x14ac:dyDescent="0.25">
      <c r="A185"/>
      <c r="C185"/>
      <c r="D185" s="7" t="s">
        <v>99</v>
      </c>
      <c r="E185" s="8" t="s">
        <v>100</v>
      </c>
      <c r="F185" s="8" t="s">
        <v>225</v>
      </c>
      <c r="G185" s="8" t="s">
        <v>162</v>
      </c>
      <c r="H185" s="8" t="s">
        <v>163</v>
      </c>
      <c r="I185" s="9" t="s">
        <v>164</v>
      </c>
      <c r="J185" s="10"/>
      <c r="K185" s="10"/>
    </row>
    <row r="186" spans="1:18" s="2" customFormat="1" x14ac:dyDescent="0.25">
      <c r="A186" s="17" t="s">
        <v>595</v>
      </c>
      <c r="C186"/>
      <c r="D186" s="164">
        <f t="shared" ref="D186:I186" si="6">SUM(D3:D181)</f>
        <v>0</v>
      </c>
      <c r="E186" s="164">
        <f t="shared" si="6"/>
        <v>0</v>
      </c>
      <c r="F186" s="164">
        <f t="shared" si="6"/>
        <v>0</v>
      </c>
      <c r="G186" s="164">
        <f t="shared" si="6"/>
        <v>0</v>
      </c>
      <c r="H186" s="164">
        <f t="shared" si="6"/>
        <v>0</v>
      </c>
      <c r="I186" s="195">
        <f t="shared" si="6"/>
        <v>0</v>
      </c>
      <c r="J186" s="10"/>
      <c r="K186" s="10"/>
    </row>
    <row r="187" spans="1:18" s="2" customFormat="1" x14ac:dyDescent="0.25">
      <c r="A187"/>
      <c r="C187"/>
      <c r="D187" s="1"/>
      <c r="E187" s="1"/>
      <c r="F187" s="1"/>
      <c r="G187" s="3"/>
      <c r="H187" s="3"/>
      <c r="J187" s="10"/>
      <c r="K187" s="10"/>
    </row>
    <row r="188" spans="1:18" s="2" customFormat="1" x14ac:dyDescent="0.25">
      <c r="A188" s="260" t="s">
        <v>244</v>
      </c>
      <c r="B188" s="260"/>
      <c r="C188" s="260"/>
      <c r="D188" s="11" t="s">
        <v>155</v>
      </c>
      <c r="E188" s="16" t="s">
        <v>241</v>
      </c>
      <c r="F188"/>
      <c r="G188" s="3"/>
      <c r="H188" s="3"/>
      <c r="J188" s="10"/>
      <c r="K188" s="10"/>
    </row>
    <row r="189" spans="1:18" s="2" customFormat="1" x14ac:dyDescent="0.25">
      <c r="A189" s="23" t="s">
        <v>151</v>
      </c>
      <c r="B189" s="18">
        <v>13.044855599999998</v>
      </c>
      <c r="C189" s="10"/>
      <c r="D189" s="4"/>
      <c r="E189" s="3">
        <f>IFERROR((ROUND((B189*D189),2)),"REVISAR")</f>
        <v>0</v>
      </c>
      <c r="F189" s="1"/>
      <c r="G189" s="3"/>
      <c r="H189" s="3"/>
      <c r="J189" s="10"/>
      <c r="K189" s="10"/>
      <c r="Q189" s="28"/>
    </row>
    <row r="190" spans="1:18" s="2" customFormat="1" x14ac:dyDescent="0.25">
      <c r="A190" s="24" t="s">
        <v>153</v>
      </c>
      <c r="B190" s="18">
        <v>20.706119999999995</v>
      </c>
      <c r="C190" s="10"/>
      <c r="D190" s="4"/>
      <c r="E190" s="3">
        <f t="shared" ref="E190:E208" si="7">IFERROR((ROUND((B190*D190),2)),"REVISAR")</f>
        <v>0</v>
      </c>
      <c r="F190" s="1"/>
      <c r="G190" s="3"/>
      <c r="H190" s="3"/>
      <c r="J190" s="10"/>
      <c r="K190" s="10"/>
      <c r="Q190" s="28"/>
    </row>
    <row r="191" spans="1:18" s="2" customFormat="1" x14ac:dyDescent="0.25">
      <c r="A191" s="24" t="s">
        <v>152</v>
      </c>
      <c r="B191" s="18">
        <v>15.840181799999998</v>
      </c>
      <c r="C191" s="10"/>
      <c r="D191" s="4"/>
      <c r="E191" s="3">
        <f t="shared" si="7"/>
        <v>0</v>
      </c>
      <c r="F191" s="1"/>
      <c r="G191" s="3"/>
      <c r="H191" s="3"/>
      <c r="J191" s="10"/>
      <c r="K191" s="10"/>
      <c r="Q191" s="28"/>
    </row>
    <row r="192" spans="1:18" s="2" customFormat="1" x14ac:dyDescent="0.25">
      <c r="A192" s="24" t="s">
        <v>154</v>
      </c>
      <c r="B192" s="18">
        <v>23.0873238</v>
      </c>
      <c r="C192" s="10"/>
      <c r="D192" s="4"/>
      <c r="E192" s="3">
        <f t="shared" si="7"/>
        <v>0</v>
      </c>
      <c r="F192" s="1"/>
      <c r="G192" s="3"/>
      <c r="H192" s="3"/>
      <c r="J192" s="10"/>
      <c r="K192" s="10"/>
      <c r="Q192" s="28"/>
    </row>
    <row r="193" spans="1:17" s="2" customFormat="1" x14ac:dyDescent="0.25">
      <c r="A193" s="24" t="s">
        <v>230</v>
      </c>
      <c r="B193" s="18">
        <v>38.927505599999996</v>
      </c>
      <c r="C193" s="10"/>
      <c r="D193" s="4"/>
      <c r="E193" s="3">
        <f t="shared" si="7"/>
        <v>0</v>
      </c>
      <c r="F193" s="1"/>
      <c r="G193" s="3"/>
      <c r="H193" s="3"/>
      <c r="J193" s="10"/>
      <c r="K193" s="10"/>
      <c r="Q193" s="28"/>
    </row>
    <row r="194" spans="1:17" s="2" customFormat="1" x14ac:dyDescent="0.25">
      <c r="A194" s="24" t="s">
        <v>231</v>
      </c>
      <c r="B194" s="18">
        <v>58.391258399999998</v>
      </c>
      <c r="C194" s="10"/>
      <c r="D194" s="4"/>
      <c r="E194" s="3">
        <f t="shared" si="7"/>
        <v>0</v>
      </c>
      <c r="F194" s="1"/>
      <c r="G194" s="3"/>
      <c r="H194" s="3"/>
      <c r="J194" s="10"/>
      <c r="K194" s="10"/>
      <c r="Q194" s="28"/>
    </row>
    <row r="195" spans="1:17" s="2" customFormat="1" x14ac:dyDescent="0.25">
      <c r="A195" t="s">
        <v>232</v>
      </c>
      <c r="B195" s="18">
        <v>86.344520399999993</v>
      </c>
      <c r="C195" s="10"/>
      <c r="D195" s="4"/>
      <c r="E195" s="3">
        <f t="shared" si="7"/>
        <v>0</v>
      </c>
      <c r="F195" s="1"/>
      <c r="G195" s="3"/>
      <c r="H195" s="3"/>
      <c r="J195" s="10"/>
      <c r="K195" s="10"/>
      <c r="Q195" s="28"/>
    </row>
    <row r="196" spans="1:17" s="2" customFormat="1" x14ac:dyDescent="0.25">
      <c r="A196" t="s">
        <v>233</v>
      </c>
      <c r="B196" s="18">
        <v>144.73577880000002</v>
      </c>
      <c r="C196" s="10"/>
      <c r="D196" s="4"/>
      <c r="E196" s="3">
        <f t="shared" si="7"/>
        <v>0</v>
      </c>
      <c r="F196" s="1"/>
      <c r="G196" s="3"/>
      <c r="H196" s="3"/>
      <c r="J196" s="10"/>
      <c r="K196" s="10"/>
      <c r="Q196" s="28"/>
    </row>
    <row r="197" spans="1:17" s="2" customFormat="1" x14ac:dyDescent="0.25">
      <c r="A197" t="s">
        <v>147</v>
      </c>
      <c r="B197" s="18">
        <v>32.819200199999997</v>
      </c>
      <c r="C197" s="10"/>
      <c r="D197" s="4"/>
      <c r="E197" s="3">
        <f t="shared" si="7"/>
        <v>0</v>
      </c>
      <c r="F197" s="1"/>
      <c r="G197" s="3"/>
      <c r="H197" s="3"/>
      <c r="J197" s="10"/>
      <c r="K197" s="10"/>
      <c r="Q197" s="28"/>
    </row>
    <row r="198" spans="1:17" s="2" customFormat="1" x14ac:dyDescent="0.25">
      <c r="A198" t="s">
        <v>148</v>
      </c>
      <c r="B198" s="18">
        <v>47.417014799999997</v>
      </c>
      <c r="C198" s="10"/>
      <c r="D198" s="4"/>
      <c r="E198" s="3">
        <f t="shared" si="7"/>
        <v>0</v>
      </c>
      <c r="F198" s="1"/>
      <c r="G198" s="3"/>
      <c r="H198" s="3"/>
      <c r="J198" s="10"/>
      <c r="K198" s="10"/>
      <c r="Q198" s="28"/>
    </row>
    <row r="199" spans="1:17" s="2" customFormat="1" x14ac:dyDescent="0.25">
      <c r="A199" t="s">
        <v>149</v>
      </c>
      <c r="B199" s="18">
        <v>36.546301799999995</v>
      </c>
      <c r="C199" s="10"/>
      <c r="D199" s="4"/>
      <c r="E199" s="3">
        <f t="shared" si="7"/>
        <v>0</v>
      </c>
      <c r="F199" s="1"/>
      <c r="G199" s="3"/>
      <c r="H199" s="3"/>
      <c r="J199" s="10"/>
      <c r="K199" s="10"/>
      <c r="Q199" s="28"/>
    </row>
    <row r="200" spans="1:17" s="2" customFormat="1" x14ac:dyDescent="0.25">
      <c r="A200" t="s">
        <v>150</v>
      </c>
      <c r="B200" s="18">
        <v>57.148891200000001</v>
      </c>
      <c r="C200" s="10"/>
      <c r="D200" s="4"/>
      <c r="E200" s="3">
        <f t="shared" si="7"/>
        <v>0</v>
      </c>
      <c r="F200" s="1"/>
      <c r="G200" s="3"/>
      <c r="H200" s="3"/>
      <c r="J200" s="10"/>
      <c r="K200" s="10"/>
      <c r="Q200" s="28"/>
    </row>
    <row r="201" spans="1:17" s="2" customFormat="1" x14ac:dyDescent="0.25">
      <c r="A201" t="s">
        <v>234</v>
      </c>
      <c r="B201" s="18">
        <v>57.148891200000001</v>
      </c>
      <c r="C201" s="10"/>
      <c r="D201" s="4"/>
      <c r="E201" s="3">
        <f t="shared" si="7"/>
        <v>0</v>
      </c>
      <c r="F201" s="1"/>
      <c r="G201" s="3"/>
      <c r="H201" s="3"/>
      <c r="J201" s="10"/>
      <c r="K201" s="10"/>
      <c r="Q201" s="28"/>
    </row>
    <row r="202" spans="1:17" s="2" customFormat="1" x14ac:dyDescent="0.25">
      <c r="A202" t="s">
        <v>235</v>
      </c>
      <c r="B202" s="18">
        <v>81.478582199999991</v>
      </c>
      <c r="C202" s="10"/>
      <c r="D202" s="4"/>
      <c r="E202" s="3">
        <f t="shared" si="7"/>
        <v>0</v>
      </c>
      <c r="F202" s="1"/>
      <c r="G202" s="3"/>
      <c r="H202" s="3"/>
      <c r="J202" s="10"/>
      <c r="K202" s="10"/>
      <c r="Q202" s="28"/>
    </row>
    <row r="203" spans="1:17" s="2" customFormat="1" x14ac:dyDescent="0.25">
      <c r="A203" t="s">
        <v>236</v>
      </c>
      <c r="B203" s="18">
        <v>31.680363599999996</v>
      </c>
      <c r="C203" s="10"/>
      <c r="D203" s="4"/>
      <c r="E203" s="3">
        <f t="shared" si="7"/>
        <v>0</v>
      </c>
      <c r="F203" s="1"/>
      <c r="G203" s="3"/>
      <c r="H203" s="3"/>
      <c r="J203" s="10"/>
      <c r="K203" s="10"/>
      <c r="Q203" s="28"/>
    </row>
    <row r="204" spans="1:17" s="2" customFormat="1" x14ac:dyDescent="0.25">
      <c r="A204" s="25" t="s">
        <v>237</v>
      </c>
      <c r="B204" s="18">
        <v>40.169872799999993</v>
      </c>
      <c r="C204" s="10"/>
      <c r="D204" s="4"/>
      <c r="E204" s="3">
        <f t="shared" si="7"/>
        <v>0</v>
      </c>
      <c r="F204" s="1"/>
      <c r="G204" s="3"/>
      <c r="H204" s="3"/>
      <c r="J204" s="10"/>
      <c r="K204" s="10"/>
      <c r="Q204" s="28"/>
    </row>
    <row r="205" spans="1:17" s="2" customFormat="1" x14ac:dyDescent="0.25">
      <c r="A205" t="s">
        <v>239</v>
      </c>
      <c r="B205" s="18">
        <v>1.4494283999999997</v>
      </c>
      <c r="C205" s="10"/>
      <c r="D205" s="4"/>
      <c r="E205" s="3">
        <f t="shared" si="7"/>
        <v>0</v>
      </c>
      <c r="F205" s="1"/>
      <c r="G205" s="3"/>
      <c r="H205" s="3"/>
      <c r="J205" s="10"/>
      <c r="K205" s="10"/>
      <c r="Q205" s="28"/>
    </row>
    <row r="206" spans="1:17" s="2" customFormat="1" x14ac:dyDescent="0.25">
      <c r="A206" t="s">
        <v>238</v>
      </c>
      <c r="B206" s="18">
        <v>1.4494283999999997</v>
      </c>
      <c r="C206" s="10"/>
      <c r="D206" s="4"/>
      <c r="E206" s="3">
        <f t="shared" si="7"/>
        <v>0</v>
      </c>
      <c r="F206" s="1"/>
      <c r="G206" s="3"/>
      <c r="H206" s="3"/>
      <c r="J206" s="10"/>
      <c r="K206" s="10"/>
      <c r="Q206" s="28"/>
    </row>
    <row r="207" spans="1:17" s="2" customFormat="1" x14ac:dyDescent="0.25">
      <c r="A207" t="s">
        <v>229</v>
      </c>
      <c r="B207" s="18">
        <v>2.4847343999999998</v>
      </c>
      <c r="C207" s="10"/>
      <c r="D207" s="4"/>
      <c r="E207" s="3">
        <f t="shared" si="7"/>
        <v>0</v>
      </c>
      <c r="F207" s="1"/>
      <c r="G207" s="3"/>
      <c r="H207" s="3"/>
      <c r="J207" s="10"/>
      <c r="K207" s="10"/>
      <c r="Q207" s="28"/>
    </row>
    <row r="208" spans="1:17" s="2" customFormat="1" x14ac:dyDescent="0.25">
      <c r="A208" t="s">
        <v>240</v>
      </c>
      <c r="B208" s="10">
        <v>192.98103839999999</v>
      </c>
      <c r="C208" s="10"/>
      <c r="D208" s="4"/>
      <c r="E208" s="3">
        <f t="shared" si="7"/>
        <v>0</v>
      </c>
      <c r="F208" s="1"/>
      <c r="G208" s="3"/>
      <c r="H208" s="3"/>
      <c r="J208" s="10"/>
      <c r="K208" s="10"/>
      <c r="Q208" s="28"/>
    </row>
    <row r="209" spans="1:12" s="2" customFormat="1" x14ac:dyDescent="0.25">
      <c r="A209"/>
      <c r="B209" s="10"/>
      <c r="C209" s="10"/>
      <c r="D209" s="1"/>
      <c r="E209" s="22"/>
      <c r="F209" s="1"/>
      <c r="G209" s="1"/>
      <c r="H209" s="1"/>
      <c r="J209" s="10"/>
      <c r="K209" s="10"/>
    </row>
    <row r="210" spans="1:12" x14ac:dyDescent="0.25">
      <c r="A210" s="17" t="s">
        <v>156</v>
      </c>
      <c r="B210" s="10"/>
      <c r="C210" s="10"/>
      <c r="E210" s="15">
        <f>ROUND((SUM(E189:E208)),2)</f>
        <v>0</v>
      </c>
      <c r="G210" s="3"/>
      <c r="H210" s="3"/>
    </row>
    <row r="211" spans="1:12" x14ac:dyDescent="0.25">
      <c r="B211" s="10"/>
      <c r="C211" s="10"/>
      <c r="G211" s="3"/>
      <c r="H211" s="3"/>
    </row>
    <row r="213" spans="1:12" x14ac:dyDescent="0.25">
      <c r="A213" s="17" t="s">
        <v>101</v>
      </c>
      <c r="E213" s="13"/>
      <c r="G213" s="3"/>
      <c r="H213" s="3"/>
    </row>
    <row r="214" spans="1:12" x14ac:dyDescent="0.25">
      <c r="E214" s="12"/>
      <c r="G214" s="3"/>
      <c r="H214" s="3"/>
    </row>
    <row r="216" spans="1:12" s="28" customFormat="1" x14ac:dyDescent="0.25">
      <c r="A216" s="204" t="s">
        <v>157</v>
      </c>
      <c r="B216" s="10"/>
      <c r="C216" s="205"/>
      <c r="D216" s="22"/>
      <c r="E216" s="265">
        <f>IFERROR((ROUND((G184+E210)-((G184+E210)*E213/100),2)),"VER DTO")</f>
        <v>0</v>
      </c>
      <c r="F216" s="266"/>
      <c r="G216" s="206" t="s">
        <v>160</v>
      </c>
      <c r="H216" s="22"/>
      <c r="I216" s="10"/>
      <c r="J216" s="10"/>
      <c r="K216" s="10"/>
    </row>
    <row r="217" spans="1:12" s="28" customFormat="1" x14ac:dyDescent="0.25">
      <c r="A217" s="204" t="s">
        <v>158</v>
      </c>
      <c r="B217" s="10"/>
      <c r="C217" s="205"/>
      <c r="D217" s="22"/>
      <c r="E217" s="265">
        <f>IFERROR((ROUND(E216*1.21,2)),"REVISAR")</f>
        <v>0</v>
      </c>
      <c r="F217" s="266"/>
      <c r="G217" s="206" t="s">
        <v>159</v>
      </c>
      <c r="H217" s="22"/>
      <c r="I217" s="10"/>
      <c r="J217" s="10"/>
      <c r="K217" s="10"/>
    </row>
    <row r="219" spans="1:12" ht="21" x14ac:dyDescent="0.35">
      <c r="A219" s="267" t="s">
        <v>608</v>
      </c>
      <c r="B219" s="267"/>
      <c r="C219" s="267"/>
      <c r="D219" s="267"/>
      <c r="E219" s="267"/>
      <c r="F219" s="267"/>
      <c r="G219" s="267"/>
      <c r="H219" s="267"/>
      <c r="I219" s="267"/>
      <c r="J219" s="267"/>
      <c r="K219" s="210"/>
      <c r="L219" s="75"/>
    </row>
    <row r="220" spans="1:12" x14ac:dyDescent="0.25">
      <c r="A220" s="17" t="s">
        <v>594</v>
      </c>
      <c r="E220" s="4"/>
    </row>
    <row r="222" spans="1:12" s="28" customFormat="1" x14ac:dyDescent="0.25">
      <c r="A222" s="204" t="s">
        <v>592</v>
      </c>
      <c r="B222" s="10"/>
      <c r="D222" s="22"/>
      <c r="E222" s="264">
        <f>IFERROR(ROUND((E216*E220/100)+E216,2),"REVISAR")</f>
        <v>0</v>
      </c>
      <c r="F222" s="264"/>
      <c r="G222" s="206" t="s">
        <v>160</v>
      </c>
      <c r="H222" s="10"/>
      <c r="I222" s="10"/>
      <c r="J222" s="10"/>
      <c r="K222" s="10"/>
    </row>
    <row r="223" spans="1:12" s="28" customFormat="1" x14ac:dyDescent="0.25">
      <c r="A223" s="204" t="s">
        <v>593</v>
      </c>
      <c r="B223" s="10"/>
      <c r="D223" s="22"/>
      <c r="E223" s="264">
        <f>IFERROR((ROUND(E222*1.21,2)),"REVISAR")</f>
        <v>0</v>
      </c>
      <c r="F223" s="264"/>
      <c r="G223" s="206" t="s">
        <v>159</v>
      </c>
      <c r="H223" s="10"/>
      <c r="I223" s="10"/>
      <c r="J223" s="10"/>
      <c r="K223" s="10"/>
    </row>
    <row r="226" spans="1:15" ht="14.45" customHeight="1" x14ac:dyDescent="0.25">
      <c r="A226" s="252" t="s">
        <v>606</v>
      </c>
      <c r="B226" s="253"/>
      <c r="C226" s="253"/>
      <c r="D226" s="253"/>
      <c r="E226" s="253"/>
      <c r="F226" s="253"/>
      <c r="G226" s="253"/>
      <c r="H226" s="253"/>
      <c r="I226" s="253"/>
      <c r="J226" s="253"/>
      <c r="K226" s="253"/>
      <c r="L226" s="253"/>
      <c r="M226" s="167"/>
      <c r="N226" s="167"/>
      <c r="O226" s="167"/>
    </row>
    <row r="227" spans="1:15" ht="14.45" customHeight="1" x14ac:dyDescent="0.25">
      <c r="A227" s="252"/>
      <c r="B227" s="253"/>
      <c r="C227" s="253"/>
      <c r="D227" s="253"/>
      <c r="E227" s="253"/>
      <c r="F227" s="253"/>
      <c r="G227" s="253"/>
      <c r="H227" s="253"/>
      <c r="I227" s="253"/>
      <c r="J227" s="253"/>
      <c r="K227" s="253"/>
      <c r="L227" s="253"/>
      <c r="M227" s="167"/>
      <c r="N227" s="167"/>
      <c r="O227" s="167"/>
    </row>
    <row r="228" spans="1:15" ht="15" customHeight="1" thickBot="1" x14ac:dyDescent="0.3">
      <c r="A228" s="252"/>
      <c r="B228" s="253"/>
      <c r="C228" s="253"/>
      <c r="D228" s="253"/>
      <c r="E228" s="253"/>
      <c r="F228" s="253"/>
      <c r="G228" s="253"/>
      <c r="H228" s="253"/>
      <c r="I228" s="253"/>
      <c r="J228" s="253"/>
      <c r="K228" s="253"/>
      <c r="L228" s="253"/>
      <c r="M228" s="167"/>
      <c r="N228" s="167"/>
      <c r="O228" s="167"/>
    </row>
    <row r="229" spans="1:15" ht="15.75" thickBot="1" x14ac:dyDescent="0.3">
      <c r="A229" s="194" t="s">
        <v>611</v>
      </c>
      <c r="B229" s="142"/>
      <c r="C229" s="143"/>
      <c r="D229" s="144" t="s">
        <v>579</v>
      </c>
      <c r="E229" s="145"/>
      <c r="F229" s="145"/>
      <c r="G229" s="172"/>
      <c r="H229" s="153"/>
      <c r="I229" s="168" t="s">
        <v>580</v>
      </c>
      <c r="J229" s="211"/>
      <c r="K229" s="211"/>
      <c r="L229" s="166"/>
    </row>
    <row r="230" spans="1:15" ht="15.75" thickBot="1" x14ac:dyDescent="0.3">
      <c r="A230" s="146"/>
      <c r="D230" s="147" t="s">
        <v>581</v>
      </c>
      <c r="E230" s="148"/>
      <c r="F230" s="148"/>
      <c r="G230" s="173"/>
      <c r="H230" s="176"/>
      <c r="I230" s="169" t="s">
        <v>582</v>
      </c>
      <c r="J230" s="212"/>
      <c r="K230" s="212"/>
      <c r="L230" s="149"/>
    </row>
    <row r="231" spans="1:15" ht="21.75" thickBot="1" x14ac:dyDescent="0.4">
      <c r="A231" s="150" t="s">
        <v>583</v>
      </c>
      <c r="D231" s="151" t="s">
        <v>584</v>
      </c>
      <c r="E231" s="152"/>
      <c r="F231" s="152"/>
      <c r="G231" s="174" t="s">
        <v>585</v>
      </c>
      <c r="H231" s="177"/>
      <c r="I231" s="170" t="s">
        <v>584</v>
      </c>
      <c r="J231" s="213"/>
      <c r="K231" s="214" t="s">
        <v>585</v>
      </c>
      <c r="L231" s="149"/>
    </row>
    <row r="232" spans="1:15" ht="21.75" thickBot="1" x14ac:dyDescent="0.4">
      <c r="A232" s="150" t="s">
        <v>586</v>
      </c>
      <c r="D232" s="179"/>
      <c r="E232" s="254" t="s">
        <v>587</v>
      </c>
      <c r="F232" s="255"/>
      <c r="G232" s="180"/>
      <c r="H232" s="178"/>
      <c r="I232" s="181"/>
      <c r="J232" s="244" t="s">
        <v>587</v>
      </c>
      <c r="K232" s="243"/>
      <c r="L232" s="149"/>
    </row>
    <row r="233" spans="1:15" ht="21.75" thickBot="1" x14ac:dyDescent="0.4">
      <c r="A233" s="150" t="s">
        <v>588</v>
      </c>
      <c r="D233" s="153"/>
      <c r="E233" s="153"/>
      <c r="F233" s="153"/>
      <c r="G233" s="175"/>
      <c r="H233" s="153"/>
      <c r="I233" s="171"/>
      <c r="J233" s="216"/>
      <c r="K233" s="216"/>
      <c r="L233" s="149"/>
    </row>
    <row r="234" spans="1:15" s="196" customFormat="1" ht="19.5" thickBot="1" x14ac:dyDescent="0.3">
      <c r="A234" s="197"/>
      <c r="B234" s="141"/>
      <c r="C234" s="198"/>
      <c r="D234" s="256" t="s">
        <v>589</v>
      </c>
      <c r="E234" s="257"/>
      <c r="F234" s="258"/>
      <c r="G234" s="199"/>
      <c r="H234" s="178"/>
      <c r="I234" s="257" t="s">
        <v>590</v>
      </c>
      <c r="J234" s="257"/>
      <c r="K234" s="217" t="str">
        <f>IFERROR(((G234*(I232/D232))*(K232/G232)),"")</f>
        <v/>
      </c>
      <c r="L234" s="154"/>
    </row>
    <row r="235" spans="1:15" x14ac:dyDescent="0.25">
      <c r="A235" s="259" t="s">
        <v>591</v>
      </c>
      <c r="B235" s="259"/>
      <c r="C235" s="259"/>
      <c r="D235" s="259"/>
      <c r="E235" s="259"/>
      <c r="F235" s="259"/>
      <c r="G235" s="259"/>
      <c r="H235" s="259"/>
      <c r="I235" s="259"/>
      <c r="J235" s="259"/>
      <c r="K235" s="259"/>
      <c r="L235" s="259"/>
      <c r="M235" s="2"/>
      <c r="O235" s="2"/>
    </row>
    <row r="236" spans="1:15" x14ac:dyDescent="0.25">
      <c r="I236" s="1"/>
      <c r="J236" s="22"/>
      <c r="K236" s="22"/>
      <c r="L236" s="75"/>
    </row>
    <row r="237" spans="1:15" ht="14.45" customHeight="1" x14ac:dyDescent="0.25">
      <c r="A237" s="252" t="s">
        <v>606</v>
      </c>
      <c r="B237" s="253"/>
      <c r="C237" s="253"/>
      <c r="D237" s="253"/>
      <c r="E237" s="253"/>
      <c r="F237" s="253"/>
      <c r="G237" s="253"/>
      <c r="H237" s="253"/>
      <c r="I237" s="253"/>
      <c r="J237" s="253"/>
      <c r="K237" s="253"/>
      <c r="L237" s="253"/>
      <c r="M237" s="167"/>
      <c r="N237" s="167"/>
      <c r="O237" s="167"/>
    </row>
    <row r="238" spans="1:15" ht="14.45" customHeight="1" x14ac:dyDescent="0.25">
      <c r="A238" s="252"/>
      <c r="B238" s="253"/>
      <c r="C238" s="253"/>
      <c r="D238" s="253"/>
      <c r="E238" s="253"/>
      <c r="F238" s="253"/>
      <c r="G238" s="253"/>
      <c r="H238" s="253"/>
      <c r="I238" s="253"/>
      <c r="J238" s="253"/>
      <c r="K238" s="253"/>
      <c r="L238" s="253"/>
      <c r="M238" s="167"/>
      <c r="N238" s="167"/>
      <c r="O238" s="167"/>
    </row>
    <row r="239" spans="1:15" ht="15" customHeight="1" thickBot="1" x14ac:dyDescent="0.3">
      <c r="A239" s="252"/>
      <c r="B239" s="253"/>
      <c r="C239" s="253"/>
      <c r="D239" s="253"/>
      <c r="E239" s="253"/>
      <c r="F239" s="253"/>
      <c r="G239" s="253"/>
      <c r="H239" s="253"/>
      <c r="I239" s="253"/>
      <c r="J239" s="253"/>
      <c r="K239" s="253"/>
      <c r="L239" s="253"/>
      <c r="M239" s="167"/>
      <c r="N239" s="167"/>
      <c r="O239" s="167"/>
    </row>
    <row r="240" spans="1:15" ht="15.75" thickBot="1" x14ac:dyDescent="0.3">
      <c r="A240" s="194" t="s">
        <v>611</v>
      </c>
      <c r="B240" s="142"/>
      <c r="C240" s="143"/>
      <c r="D240" s="144" t="s">
        <v>579</v>
      </c>
      <c r="E240" s="145"/>
      <c r="F240" s="145"/>
      <c r="G240" s="172"/>
      <c r="H240" s="153"/>
      <c r="I240" s="168" t="s">
        <v>580</v>
      </c>
      <c r="J240" s="211"/>
      <c r="K240" s="211"/>
      <c r="L240" s="166"/>
    </row>
    <row r="241" spans="1:15" ht="15.75" thickBot="1" x14ac:dyDescent="0.3">
      <c r="A241" s="146"/>
      <c r="D241" s="147" t="s">
        <v>581</v>
      </c>
      <c r="E241" s="148"/>
      <c r="F241" s="148"/>
      <c r="G241" s="173"/>
      <c r="H241" s="176"/>
      <c r="I241" s="169" t="s">
        <v>582</v>
      </c>
      <c r="J241" s="212"/>
      <c r="K241" s="212"/>
      <c r="L241" s="149"/>
    </row>
    <row r="242" spans="1:15" ht="21.75" thickBot="1" x14ac:dyDescent="0.4">
      <c r="A242" s="150" t="s">
        <v>583</v>
      </c>
      <c r="D242" s="151" t="s">
        <v>584</v>
      </c>
      <c r="E242" s="152"/>
      <c r="F242" s="152"/>
      <c r="G242" s="174" t="s">
        <v>585</v>
      </c>
      <c r="H242" s="177"/>
      <c r="I242" s="170" t="s">
        <v>584</v>
      </c>
      <c r="J242" s="213"/>
      <c r="K242" s="214" t="s">
        <v>585</v>
      </c>
      <c r="L242" s="149"/>
    </row>
    <row r="243" spans="1:15" ht="21.75" thickBot="1" x14ac:dyDescent="0.4">
      <c r="A243" s="150" t="s">
        <v>586</v>
      </c>
      <c r="D243" s="179"/>
      <c r="E243" s="254" t="s">
        <v>587</v>
      </c>
      <c r="F243" s="255"/>
      <c r="G243" s="180"/>
      <c r="H243" s="178"/>
      <c r="I243" s="181"/>
      <c r="J243" s="244" t="s">
        <v>587</v>
      </c>
      <c r="K243" s="243"/>
      <c r="L243" s="149"/>
    </row>
    <row r="244" spans="1:15" ht="21.75" thickBot="1" x14ac:dyDescent="0.4">
      <c r="A244" s="150" t="s">
        <v>588</v>
      </c>
      <c r="D244" s="153"/>
      <c r="E244" s="153"/>
      <c r="F244" s="153"/>
      <c r="G244" s="175"/>
      <c r="H244" s="153"/>
      <c r="I244" s="171"/>
      <c r="J244" s="216"/>
      <c r="K244" s="216"/>
      <c r="L244" s="149"/>
    </row>
    <row r="245" spans="1:15" s="196" customFormat="1" ht="19.5" thickBot="1" x14ac:dyDescent="0.3">
      <c r="A245" s="197"/>
      <c r="B245" s="141"/>
      <c r="C245" s="198"/>
      <c r="D245" s="256" t="s">
        <v>589</v>
      </c>
      <c r="E245" s="257"/>
      <c r="F245" s="258"/>
      <c r="G245" s="199"/>
      <c r="H245" s="178"/>
      <c r="I245" s="257" t="s">
        <v>590</v>
      </c>
      <c r="J245" s="257"/>
      <c r="K245" s="217" t="str">
        <f>IFERROR(((G245*(I243/D243))*(K243/G243)),"")</f>
        <v/>
      </c>
      <c r="L245" s="154"/>
    </row>
    <row r="246" spans="1:15" x14ac:dyDescent="0.25">
      <c r="A246" s="259" t="s">
        <v>591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"/>
      <c r="O246" s="2"/>
    </row>
    <row r="248" spans="1:15" ht="14.45" customHeight="1" x14ac:dyDescent="0.25">
      <c r="A248" s="252" t="s">
        <v>606</v>
      </c>
      <c r="B248" s="253"/>
      <c r="C248" s="253"/>
      <c r="D248" s="253"/>
      <c r="E248" s="253"/>
      <c r="F248" s="253"/>
      <c r="G248" s="253"/>
      <c r="H248" s="253"/>
      <c r="I248" s="253"/>
      <c r="J248" s="253"/>
      <c r="K248" s="253"/>
      <c r="L248" s="253"/>
      <c r="M248" s="167"/>
      <c r="N248" s="167"/>
      <c r="O248" s="167"/>
    </row>
    <row r="249" spans="1:15" ht="14.45" customHeight="1" x14ac:dyDescent="0.25">
      <c r="A249" s="252"/>
      <c r="B249" s="253"/>
      <c r="C249" s="253"/>
      <c r="D249" s="253"/>
      <c r="E249" s="253"/>
      <c r="F249" s="253"/>
      <c r="G249" s="253"/>
      <c r="H249" s="253"/>
      <c r="I249" s="253"/>
      <c r="J249" s="253"/>
      <c r="K249" s="253"/>
      <c r="L249" s="253"/>
      <c r="M249" s="167"/>
      <c r="N249" s="167"/>
      <c r="O249" s="167"/>
    </row>
    <row r="250" spans="1:15" ht="15" customHeight="1" thickBot="1" x14ac:dyDescent="0.3">
      <c r="A250" s="252"/>
      <c r="B250" s="253"/>
      <c r="C250" s="253"/>
      <c r="D250" s="253"/>
      <c r="E250" s="253"/>
      <c r="F250" s="253"/>
      <c r="G250" s="253"/>
      <c r="H250" s="253"/>
      <c r="I250" s="253"/>
      <c r="J250" s="253"/>
      <c r="K250" s="253"/>
      <c r="L250" s="253"/>
      <c r="M250" s="167"/>
      <c r="N250" s="167"/>
      <c r="O250" s="167"/>
    </row>
    <row r="251" spans="1:15" ht="15.75" thickBot="1" x14ac:dyDescent="0.3">
      <c r="A251" s="194" t="s">
        <v>611</v>
      </c>
      <c r="B251" s="142"/>
      <c r="C251" s="143"/>
      <c r="D251" s="144" t="s">
        <v>579</v>
      </c>
      <c r="E251" s="145"/>
      <c r="F251" s="145"/>
      <c r="G251" s="172"/>
      <c r="H251" s="153"/>
      <c r="I251" s="168" t="s">
        <v>580</v>
      </c>
      <c r="J251" s="211"/>
      <c r="K251" s="211"/>
      <c r="L251" s="166"/>
    </row>
    <row r="252" spans="1:15" ht="15.75" thickBot="1" x14ac:dyDescent="0.3">
      <c r="A252" s="146"/>
      <c r="D252" s="147" t="s">
        <v>581</v>
      </c>
      <c r="E252" s="148"/>
      <c r="F252" s="148"/>
      <c r="G252" s="173"/>
      <c r="H252" s="176"/>
      <c r="I252" s="169" t="s">
        <v>582</v>
      </c>
      <c r="J252" s="212"/>
      <c r="K252" s="212"/>
      <c r="L252" s="149"/>
    </row>
    <row r="253" spans="1:15" ht="21.75" thickBot="1" x14ac:dyDescent="0.4">
      <c r="A253" s="150" t="s">
        <v>583</v>
      </c>
      <c r="D253" s="151" t="s">
        <v>584</v>
      </c>
      <c r="E253" s="152"/>
      <c r="F253" s="152"/>
      <c r="G253" s="174" t="s">
        <v>585</v>
      </c>
      <c r="H253" s="177"/>
      <c r="I253" s="170" t="s">
        <v>584</v>
      </c>
      <c r="J253" s="213"/>
      <c r="K253" s="214" t="s">
        <v>585</v>
      </c>
      <c r="L253" s="149"/>
    </row>
    <row r="254" spans="1:15" ht="21.75" thickBot="1" x14ac:dyDescent="0.4">
      <c r="A254" s="150" t="s">
        <v>586</v>
      </c>
      <c r="D254" s="179"/>
      <c r="E254" s="254" t="s">
        <v>587</v>
      </c>
      <c r="F254" s="255"/>
      <c r="G254" s="180"/>
      <c r="H254" s="178"/>
      <c r="I254" s="181"/>
      <c r="J254" s="244" t="s">
        <v>587</v>
      </c>
      <c r="K254" s="243"/>
      <c r="L254" s="149"/>
    </row>
    <row r="255" spans="1:15" ht="21.75" thickBot="1" x14ac:dyDescent="0.4">
      <c r="A255" s="150" t="s">
        <v>588</v>
      </c>
      <c r="D255" s="153"/>
      <c r="E255" s="153"/>
      <c r="F255" s="153"/>
      <c r="G255" s="175"/>
      <c r="H255" s="153"/>
      <c r="I255" s="171"/>
      <c r="J255" s="216"/>
      <c r="K255" s="216"/>
      <c r="L255" s="149"/>
    </row>
    <row r="256" spans="1:15" s="196" customFormat="1" ht="19.5" thickBot="1" x14ac:dyDescent="0.3">
      <c r="A256" s="197"/>
      <c r="B256" s="141"/>
      <c r="C256" s="198"/>
      <c r="D256" s="256" t="s">
        <v>589</v>
      </c>
      <c r="E256" s="257"/>
      <c r="F256" s="258"/>
      <c r="G256" s="199"/>
      <c r="H256" s="178"/>
      <c r="I256" s="257" t="s">
        <v>590</v>
      </c>
      <c r="J256" s="257"/>
      <c r="K256" s="217" t="str">
        <f>IFERROR(((G256*(I254/D254))*(K254/G254)),"")</f>
        <v/>
      </c>
      <c r="L256" s="154"/>
    </row>
    <row r="257" spans="1:15" x14ac:dyDescent="0.25">
      <c r="A257" s="259" t="s">
        <v>591</v>
      </c>
      <c r="B257" s="259"/>
      <c r="C257" s="259"/>
      <c r="D257" s="259"/>
      <c r="E257" s="259"/>
      <c r="F257" s="259"/>
      <c r="G257" s="259"/>
      <c r="H257" s="259"/>
      <c r="I257" s="259"/>
      <c r="J257" s="259"/>
      <c r="K257" s="259"/>
      <c r="L257" s="259"/>
      <c r="M257" s="2"/>
      <c r="O257" s="2"/>
    </row>
  </sheetData>
  <sheetProtection algorithmName="SHA-512" hashValue="qBe1lG3xgoM8nljZx5JCPEo7nX3hYtDZ7tLj8S07ViLGLsiyZv3toLhCZk0Tug5zwp0roMe1IOkMiFWJny4mtg==" saltValue="OR87JTp9Im+eZsY/nBsHaw==" spinCount="100000" sheet="1" objects="1" scenarios="1"/>
  <mergeCells count="24">
    <mergeCell ref="D234:F234"/>
    <mergeCell ref="I234:J234"/>
    <mergeCell ref="A235:L235"/>
    <mergeCell ref="A246:L246"/>
    <mergeCell ref="A257:L257"/>
    <mergeCell ref="E254:F254"/>
    <mergeCell ref="D256:F256"/>
    <mergeCell ref="I256:J256"/>
    <mergeCell ref="A237:L239"/>
    <mergeCell ref="E243:F243"/>
    <mergeCell ref="D245:F245"/>
    <mergeCell ref="I245:J245"/>
    <mergeCell ref="A248:L250"/>
    <mergeCell ref="A219:J219"/>
    <mergeCell ref="E222:F222"/>
    <mergeCell ref="E223:F223"/>
    <mergeCell ref="A226:L228"/>
    <mergeCell ref="E232:F232"/>
    <mergeCell ref="E217:F217"/>
    <mergeCell ref="A1:K1"/>
    <mergeCell ref="G183:H183"/>
    <mergeCell ref="G184:H184"/>
    <mergeCell ref="A188:C188"/>
    <mergeCell ref="E216:F21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EAE1D-9543-4000-AF1B-895783882E8A}">
  <dimension ref="A1:S257"/>
  <sheetViews>
    <sheetView showZeros="0" topLeftCell="A67" zoomScaleNormal="100" workbookViewId="0">
      <selection activeCell="C67" sqref="B1:C1048576"/>
    </sheetView>
  </sheetViews>
  <sheetFormatPr baseColWidth="10" defaultRowHeight="15" x14ac:dyDescent="0.25"/>
  <cols>
    <col min="1" max="1" width="36.85546875" customWidth="1"/>
    <col min="2" max="2" width="9.5703125" style="2" customWidth="1"/>
    <col min="3" max="3" width="11" customWidth="1"/>
    <col min="4" max="4" width="10.85546875" style="1" customWidth="1"/>
    <col min="5" max="5" width="10.7109375" style="1" customWidth="1"/>
    <col min="6" max="6" width="16.7109375" style="1" customWidth="1"/>
    <col min="7" max="7" width="11.5703125" style="1" customWidth="1"/>
    <col min="8" max="8" width="10.85546875" style="1" customWidth="1"/>
    <col min="9" max="9" width="15.42578125" style="2" customWidth="1"/>
    <col min="10" max="10" width="21" style="10" customWidth="1"/>
    <col min="11" max="11" width="15" style="10" customWidth="1"/>
  </cols>
  <sheetData>
    <row r="1" spans="1:19" ht="21" x14ac:dyDescent="0.25">
      <c r="A1" s="261" t="s">
        <v>245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</row>
    <row r="2" spans="1:19" s="2" customFormat="1" x14ac:dyDescent="0.25">
      <c r="D2" s="7" t="s">
        <v>99</v>
      </c>
      <c r="E2" s="8" t="s">
        <v>100</v>
      </c>
      <c r="F2" s="8" t="s">
        <v>225</v>
      </c>
      <c r="G2" s="8" t="s">
        <v>162</v>
      </c>
      <c r="H2" s="8" t="s">
        <v>163</v>
      </c>
      <c r="I2" s="9" t="s">
        <v>164</v>
      </c>
      <c r="J2" s="209" t="s">
        <v>226</v>
      </c>
      <c r="K2" s="209" t="s">
        <v>161</v>
      </c>
    </row>
    <row r="3" spans="1:19" x14ac:dyDescent="0.25">
      <c r="A3" t="s">
        <v>0</v>
      </c>
      <c r="B3" s="21">
        <v>8.8863784105823989</v>
      </c>
      <c r="C3" s="184">
        <v>18.806056636348799</v>
      </c>
      <c r="D3" s="4"/>
      <c r="E3" s="4"/>
      <c r="F3" s="4"/>
      <c r="G3" s="4"/>
      <c r="H3" s="4"/>
      <c r="I3" s="4"/>
      <c r="J3" s="10">
        <f>IFERROR((ROUND((B3*D3)+((B3*E3)*1.15),2)),"REVISAR")</f>
        <v>0</v>
      </c>
      <c r="K3" s="10">
        <f>IFERROR((ROUND((F3*C3)+(G3*C3*1.1)+(H3*C3*1.15)+(I3*C3*1.15*1.1),2)),"REVISAR")</f>
        <v>0</v>
      </c>
      <c r="M3" s="28"/>
      <c r="R3" s="28"/>
      <c r="S3" s="28"/>
    </row>
    <row r="4" spans="1:19" x14ac:dyDescent="0.25">
      <c r="A4" t="s">
        <v>1</v>
      </c>
      <c r="B4" s="184">
        <v>9.9196782257664005</v>
      </c>
      <c r="C4" s="184">
        <v>20.975986248235202</v>
      </c>
      <c r="D4" s="4"/>
      <c r="E4" s="4">
        <v>0</v>
      </c>
      <c r="F4" s="4"/>
      <c r="G4" s="4"/>
      <c r="H4" s="4">
        <v>0</v>
      </c>
      <c r="I4" s="4"/>
      <c r="J4" s="10">
        <f t="shared" ref="J4:J67" si="0">IFERROR((ROUND((B4*D4)+((B4*E4)*1.15),2)),"REVISAR")</f>
        <v>0</v>
      </c>
      <c r="K4" s="10">
        <f t="shared" ref="K4:K67" si="1">IFERROR((ROUND((F4*C4)+(G4*C4*1.1)+(H4*C4*1.15)+(I4*C4*1.15*1.1),2)),"REVISAR")</f>
        <v>0</v>
      </c>
      <c r="M4" s="28"/>
      <c r="R4" s="28"/>
      <c r="S4" s="28"/>
    </row>
    <row r="5" spans="1:19" x14ac:dyDescent="0.25">
      <c r="A5" t="s">
        <v>2</v>
      </c>
      <c r="B5" s="184">
        <v>9.9196782257664005</v>
      </c>
      <c r="C5" s="184">
        <v>22.112616044937596</v>
      </c>
      <c r="D5" s="4"/>
      <c r="E5" s="4"/>
      <c r="F5" s="4"/>
      <c r="G5" s="4"/>
      <c r="H5" s="4"/>
      <c r="I5" s="4"/>
      <c r="J5" s="10">
        <f t="shared" si="0"/>
        <v>0</v>
      </c>
      <c r="K5" s="10">
        <f t="shared" si="1"/>
        <v>0</v>
      </c>
      <c r="M5" s="28"/>
      <c r="R5" s="28"/>
      <c r="S5" s="28"/>
    </row>
    <row r="6" spans="1:19" ht="15.75" thickBot="1" x14ac:dyDescent="0.3">
      <c r="A6" t="s">
        <v>3</v>
      </c>
      <c r="B6" s="184">
        <v>11.056308022468798</v>
      </c>
      <c r="C6" s="184">
        <v>23.249245841640001</v>
      </c>
      <c r="D6" s="4"/>
      <c r="E6" s="4"/>
      <c r="F6" s="4"/>
      <c r="G6" s="4"/>
      <c r="H6" s="4"/>
      <c r="I6" s="4"/>
      <c r="J6" s="10">
        <f t="shared" si="0"/>
        <v>0</v>
      </c>
      <c r="K6" s="10">
        <f t="shared" si="1"/>
        <v>0</v>
      </c>
      <c r="L6" s="75" t="s">
        <v>343</v>
      </c>
      <c r="M6" s="2"/>
      <c r="N6" s="2"/>
      <c r="O6" s="2"/>
      <c r="P6" s="2"/>
      <c r="R6" s="28"/>
      <c r="S6" s="28"/>
    </row>
    <row r="7" spans="1:19" x14ac:dyDescent="0.25">
      <c r="A7" t="s">
        <v>4</v>
      </c>
      <c r="B7" s="21">
        <v>11.056308022468798</v>
      </c>
      <c r="C7" s="184">
        <v>25.4191754535264</v>
      </c>
      <c r="D7" s="4"/>
      <c r="E7" s="4"/>
      <c r="F7" s="4"/>
      <c r="G7" s="4"/>
      <c r="H7" s="4"/>
      <c r="I7" s="4"/>
      <c r="J7" s="10">
        <f t="shared" si="0"/>
        <v>0</v>
      </c>
      <c r="K7" s="10">
        <f t="shared" si="1"/>
        <v>0</v>
      </c>
      <c r="L7" s="60"/>
      <c r="M7" s="61"/>
      <c r="N7" s="61"/>
      <c r="O7" s="61"/>
      <c r="P7" s="62"/>
      <c r="R7" s="28"/>
      <c r="S7" s="28"/>
    </row>
    <row r="8" spans="1:19" x14ac:dyDescent="0.25">
      <c r="A8" t="s">
        <v>5</v>
      </c>
      <c r="B8" s="21">
        <v>13.226237634355199</v>
      </c>
      <c r="C8" s="184">
        <v>27.692435046931202</v>
      </c>
      <c r="D8" s="4"/>
      <c r="E8" s="4"/>
      <c r="F8" s="4"/>
      <c r="G8" s="4"/>
      <c r="H8" s="4"/>
      <c r="I8" s="4"/>
      <c r="J8" s="10">
        <f t="shared" si="0"/>
        <v>0</v>
      </c>
      <c r="K8" s="10">
        <f t="shared" si="1"/>
        <v>0</v>
      </c>
      <c r="L8" s="63"/>
      <c r="M8" s="68"/>
      <c r="N8" s="68" t="s">
        <v>307</v>
      </c>
      <c r="O8" s="68"/>
      <c r="P8" s="64"/>
      <c r="R8" s="28"/>
      <c r="S8" s="28"/>
    </row>
    <row r="9" spans="1:19" x14ac:dyDescent="0.25">
      <c r="A9" t="s">
        <v>102</v>
      </c>
      <c r="B9" s="21">
        <v>14.3628674310576</v>
      </c>
      <c r="C9" s="184">
        <v>32.032294270704</v>
      </c>
      <c r="D9" s="4"/>
      <c r="E9" s="4"/>
      <c r="F9" s="4"/>
      <c r="G9" s="4"/>
      <c r="H9" s="4"/>
      <c r="I9" s="4"/>
      <c r="J9" s="10">
        <f t="shared" si="0"/>
        <v>0</v>
      </c>
      <c r="K9" s="10">
        <f t="shared" si="1"/>
        <v>0</v>
      </c>
      <c r="L9" s="72"/>
      <c r="M9" s="73"/>
      <c r="N9" s="73"/>
      <c r="O9" s="73"/>
      <c r="P9" s="74"/>
      <c r="R9" s="28"/>
      <c r="S9" s="28"/>
    </row>
    <row r="10" spans="1:19" x14ac:dyDescent="0.25">
      <c r="A10" t="s">
        <v>103</v>
      </c>
      <c r="B10" s="21">
        <v>15.499497227759999</v>
      </c>
      <c r="C10" s="184">
        <v>35.338853679292804</v>
      </c>
      <c r="D10" s="4"/>
      <c r="E10" s="4"/>
      <c r="F10" s="4"/>
      <c r="G10" s="4"/>
      <c r="H10" s="4"/>
      <c r="I10" s="4"/>
      <c r="J10" s="10">
        <f t="shared" si="0"/>
        <v>0</v>
      </c>
      <c r="K10" s="10">
        <f t="shared" si="1"/>
        <v>0</v>
      </c>
      <c r="L10" s="63"/>
      <c r="M10" s="68"/>
      <c r="N10" s="69" t="s">
        <v>308</v>
      </c>
      <c r="O10" s="68"/>
      <c r="P10" s="64"/>
      <c r="R10" s="28"/>
      <c r="S10" s="28"/>
    </row>
    <row r="11" spans="1:19" x14ac:dyDescent="0.25">
      <c r="A11" t="s">
        <v>6</v>
      </c>
      <c r="B11" s="21">
        <v>16.636127024462404</v>
      </c>
      <c r="C11" s="184">
        <v>38.748743069399993</v>
      </c>
      <c r="D11" s="4"/>
      <c r="E11" s="4"/>
      <c r="F11" s="4"/>
      <c r="G11" s="4"/>
      <c r="H11" s="4"/>
      <c r="I11" s="4"/>
      <c r="J11" s="10">
        <f t="shared" si="0"/>
        <v>0</v>
      </c>
      <c r="K11" s="10">
        <f t="shared" si="1"/>
        <v>0</v>
      </c>
      <c r="L11" s="63"/>
      <c r="M11" s="68"/>
      <c r="N11" s="68" t="s">
        <v>309</v>
      </c>
      <c r="O11" s="68"/>
      <c r="P11" s="64"/>
      <c r="R11" s="28"/>
      <c r="S11" s="28"/>
    </row>
    <row r="12" spans="1:19" x14ac:dyDescent="0.25">
      <c r="A12" t="s">
        <v>104</v>
      </c>
      <c r="B12" s="21">
        <v>17.669426839646402</v>
      </c>
      <c r="C12" s="184">
        <v>42.055302477988796</v>
      </c>
      <c r="D12" s="4"/>
      <c r="E12" s="4"/>
      <c r="F12" s="4"/>
      <c r="G12" s="4"/>
      <c r="H12" s="4"/>
      <c r="I12" s="4"/>
      <c r="J12" s="10">
        <f t="shared" si="0"/>
        <v>0</v>
      </c>
      <c r="K12" s="10">
        <f t="shared" si="1"/>
        <v>0</v>
      </c>
      <c r="L12" s="63"/>
      <c r="M12" s="68"/>
      <c r="N12" s="68" t="s">
        <v>312</v>
      </c>
      <c r="O12" s="68"/>
      <c r="P12" s="64"/>
      <c r="R12" s="28"/>
      <c r="S12" s="28"/>
    </row>
    <row r="13" spans="1:19" s="2" customFormat="1" x14ac:dyDescent="0.25">
      <c r="A13" t="s">
        <v>7</v>
      </c>
      <c r="B13" s="21">
        <v>19.942686433051204</v>
      </c>
      <c r="C13" s="184">
        <v>48.668421295166404</v>
      </c>
      <c r="D13" s="4"/>
      <c r="E13" s="4"/>
      <c r="F13" s="4"/>
      <c r="G13" s="4"/>
      <c r="H13" s="4"/>
      <c r="I13" s="4"/>
      <c r="J13" s="10">
        <f t="shared" si="0"/>
        <v>0</v>
      </c>
      <c r="K13" s="10">
        <f t="shared" si="1"/>
        <v>0</v>
      </c>
      <c r="L13" s="63"/>
      <c r="M13" s="68"/>
      <c r="N13" s="68"/>
      <c r="O13" s="68"/>
      <c r="P13" s="64"/>
      <c r="R13" s="28"/>
      <c r="S13" s="28"/>
    </row>
    <row r="14" spans="1:19" s="2" customFormat="1" x14ac:dyDescent="0.25">
      <c r="A14" t="s">
        <v>8</v>
      </c>
      <c r="B14" s="21">
        <v>0</v>
      </c>
      <c r="C14" s="159">
        <v>0</v>
      </c>
      <c r="D14" s="7" t="s">
        <v>99</v>
      </c>
      <c r="E14" s="8" t="s">
        <v>100</v>
      </c>
      <c r="F14" s="8" t="s">
        <v>225</v>
      </c>
      <c r="G14" s="8" t="s">
        <v>162</v>
      </c>
      <c r="H14" s="8" t="s">
        <v>163</v>
      </c>
      <c r="I14" s="9" t="s">
        <v>164</v>
      </c>
      <c r="J14" s="10"/>
      <c r="K14" s="10"/>
      <c r="L14" s="91" t="s">
        <v>359</v>
      </c>
      <c r="M14" s="93"/>
      <c r="N14" s="93"/>
      <c r="O14" s="93"/>
      <c r="P14" s="92"/>
      <c r="R14" s="28"/>
      <c r="S14" s="28"/>
    </row>
    <row r="15" spans="1:19" s="2" customFormat="1" x14ac:dyDescent="0.25">
      <c r="A15" t="s">
        <v>9</v>
      </c>
      <c r="B15" s="21">
        <v>9.9196782257664005</v>
      </c>
      <c r="C15" s="184">
        <v>19.942686433051204</v>
      </c>
      <c r="D15" s="4"/>
      <c r="E15" s="4"/>
      <c r="F15" s="4"/>
      <c r="G15" s="4">
        <v>0</v>
      </c>
      <c r="H15" s="4"/>
      <c r="I15" s="4"/>
      <c r="J15" s="10">
        <f t="shared" si="0"/>
        <v>0</v>
      </c>
      <c r="K15" s="10">
        <f t="shared" si="1"/>
        <v>0</v>
      </c>
      <c r="L15" s="91" t="s">
        <v>360</v>
      </c>
      <c r="M15" s="93"/>
      <c r="N15" s="93"/>
      <c r="O15" s="93"/>
      <c r="P15" s="92"/>
      <c r="R15" s="28"/>
      <c r="S15" s="28"/>
    </row>
    <row r="16" spans="1:19" s="2" customFormat="1" x14ac:dyDescent="0.25">
      <c r="A16" t="s">
        <v>10</v>
      </c>
      <c r="B16" s="21">
        <v>11.056308022468798</v>
      </c>
      <c r="C16" s="184">
        <v>22.112616044937596</v>
      </c>
      <c r="D16" s="4"/>
      <c r="E16" s="4"/>
      <c r="F16" s="4"/>
      <c r="G16" s="4"/>
      <c r="H16" s="4">
        <v>0</v>
      </c>
      <c r="I16" s="4"/>
      <c r="J16" s="10">
        <f t="shared" si="0"/>
        <v>0</v>
      </c>
      <c r="K16" s="10">
        <f t="shared" si="1"/>
        <v>0</v>
      </c>
      <c r="L16" s="72"/>
      <c r="M16" s="73"/>
      <c r="N16" s="73"/>
      <c r="O16" s="73"/>
      <c r="P16" s="74"/>
      <c r="R16" s="28"/>
      <c r="S16" s="28"/>
    </row>
    <row r="17" spans="1:19" s="2" customFormat="1" ht="15.75" thickBot="1" x14ac:dyDescent="0.3">
      <c r="A17" t="s">
        <v>11</v>
      </c>
      <c r="B17" s="21">
        <v>11.056308022468798</v>
      </c>
      <c r="C17" s="184">
        <v>23.249245841640001</v>
      </c>
      <c r="D17" s="4"/>
      <c r="E17" s="4"/>
      <c r="F17" s="4"/>
      <c r="G17" s="4"/>
      <c r="H17" s="4"/>
      <c r="I17" s="4"/>
      <c r="J17" s="10">
        <f t="shared" si="0"/>
        <v>0</v>
      </c>
      <c r="K17" s="10">
        <f t="shared" si="1"/>
        <v>0</v>
      </c>
      <c r="L17" s="65"/>
      <c r="M17" s="66"/>
      <c r="N17" s="66" t="s">
        <v>311</v>
      </c>
      <c r="O17" s="66"/>
      <c r="P17" s="67"/>
      <c r="R17" s="28"/>
      <c r="S17" s="28"/>
    </row>
    <row r="18" spans="1:19" s="2" customFormat="1" x14ac:dyDescent="0.25">
      <c r="A18" t="s">
        <v>12</v>
      </c>
      <c r="B18" s="21">
        <v>12.192937819171199</v>
      </c>
      <c r="C18" s="184">
        <v>24.282545656823999</v>
      </c>
      <c r="D18" s="4"/>
      <c r="E18" s="4"/>
      <c r="F18" s="4"/>
      <c r="G18" s="4"/>
      <c r="H18" s="4"/>
      <c r="I18" s="4"/>
      <c r="J18" s="10">
        <f t="shared" si="0"/>
        <v>0</v>
      </c>
      <c r="K18" s="10">
        <f t="shared" si="1"/>
        <v>0</v>
      </c>
      <c r="L18" s="83"/>
      <c r="M18" s="83"/>
      <c r="N18" s="83"/>
      <c r="O18" s="77"/>
      <c r="P18" s="83"/>
      <c r="R18" s="28"/>
      <c r="S18" s="28"/>
    </row>
    <row r="19" spans="1:19" s="2" customFormat="1" x14ac:dyDescent="0.25">
      <c r="A19" t="s">
        <v>13</v>
      </c>
      <c r="B19" s="21">
        <v>13.226237634355199</v>
      </c>
      <c r="C19" s="184">
        <v>26.555805250228801</v>
      </c>
      <c r="D19" s="4"/>
      <c r="E19" s="4"/>
      <c r="F19" s="4"/>
      <c r="G19" s="4"/>
      <c r="H19" s="4"/>
      <c r="I19" s="4"/>
      <c r="J19" s="10">
        <f t="shared" si="0"/>
        <v>0</v>
      </c>
      <c r="K19" s="10">
        <f t="shared" si="1"/>
        <v>0</v>
      </c>
      <c r="L19" s="84"/>
      <c r="M19" s="85"/>
      <c r="N19" s="84"/>
      <c r="O19" s="71"/>
      <c r="P19" s="85"/>
      <c r="R19" s="28"/>
      <c r="S19" s="28"/>
    </row>
    <row r="20" spans="1:19" s="2" customFormat="1" x14ac:dyDescent="0.25">
      <c r="A20" t="s">
        <v>14</v>
      </c>
      <c r="B20" s="21">
        <v>14.3628674310576</v>
      </c>
      <c r="C20" s="184">
        <v>29.862364658817597</v>
      </c>
      <c r="D20" s="4"/>
      <c r="E20" s="4"/>
      <c r="F20" s="4"/>
      <c r="G20" s="4"/>
      <c r="H20" s="4"/>
      <c r="I20" s="4"/>
      <c r="J20" s="10">
        <f t="shared" si="0"/>
        <v>0</v>
      </c>
      <c r="K20" s="10">
        <f t="shared" si="1"/>
        <v>0</v>
      </c>
      <c r="L20" s="84"/>
      <c r="M20" s="85"/>
      <c r="N20" s="84"/>
      <c r="O20" s="71"/>
      <c r="P20" s="85"/>
      <c r="R20" s="28"/>
      <c r="S20" s="28"/>
    </row>
    <row r="21" spans="1:19" s="2" customFormat="1" x14ac:dyDescent="0.25">
      <c r="A21" t="s">
        <v>105</v>
      </c>
      <c r="B21" s="21">
        <v>15.499497227759999</v>
      </c>
      <c r="C21" s="184">
        <v>33.168924067406401</v>
      </c>
      <c r="D21" s="4"/>
      <c r="E21" s="4"/>
      <c r="F21" s="4"/>
      <c r="G21" s="4"/>
      <c r="H21" s="4"/>
      <c r="I21" s="4"/>
      <c r="J21" s="10">
        <f t="shared" si="0"/>
        <v>0</v>
      </c>
      <c r="K21" s="10">
        <f t="shared" si="1"/>
        <v>0</v>
      </c>
      <c r="L21" s="84"/>
      <c r="M21" s="84"/>
      <c r="N21" s="84"/>
      <c r="O21" s="71"/>
      <c r="P21" s="84"/>
      <c r="R21" s="28"/>
      <c r="S21" s="28"/>
    </row>
    <row r="22" spans="1:19" s="2" customFormat="1" x14ac:dyDescent="0.25">
      <c r="A22" t="s">
        <v>106</v>
      </c>
      <c r="B22" s="21">
        <v>16.636127024462404</v>
      </c>
      <c r="C22" s="184">
        <v>36.47548347599519</v>
      </c>
      <c r="D22" s="4"/>
      <c r="E22" s="4"/>
      <c r="F22" s="4"/>
      <c r="G22" s="4"/>
      <c r="H22" s="4"/>
      <c r="I22" s="4"/>
      <c r="J22" s="10">
        <f t="shared" si="0"/>
        <v>0</v>
      </c>
      <c r="K22" s="10">
        <f t="shared" si="1"/>
        <v>0</v>
      </c>
      <c r="L22" s="84"/>
      <c r="M22" s="85"/>
      <c r="N22" s="84"/>
      <c r="O22" s="71"/>
      <c r="P22" s="85"/>
      <c r="R22" s="28"/>
      <c r="S22" s="28"/>
    </row>
    <row r="23" spans="1:19" s="2" customFormat="1" x14ac:dyDescent="0.25">
      <c r="A23" t="s">
        <v>15</v>
      </c>
      <c r="B23" s="21">
        <v>17.669426839646402</v>
      </c>
      <c r="C23" s="184">
        <v>40.918672681286402</v>
      </c>
      <c r="D23" s="4"/>
      <c r="E23" s="4"/>
      <c r="F23" s="4"/>
      <c r="G23" s="4"/>
      <c r="H23" s="4"/>
      <c r="I23" s="4"/>
      <c r="J23" s="10">
        <f t="shared" si="0"/>
        <v>0</v>
      </c>
      <c r="K23" s="10">
        <f t="shared" si="1"/>
        <v>0</v>
      </c>
      <c r="L23" s="84"/>
      <c r="M23" s="85"/>
      <c r="N23" s="84"/>
      <c r="O23" s="71"/>
      <c r="P23" s="85"/>
      <c r="R23" s="28"/>
      <c r="S23" s="28"/>
    </row>
    <row r="24" spans="1:19" s="2" customFormat="1" ht="15.75" thickBot="1" x14ac:dyDescent="0.3">
      <c r="A24" t="s">
        <v>107</v>
      </c>
      <c r="B24" s="21">
        <v>18.806056636348799</v>
      </c>
      <c r="C24" s="184">
        <v>42.055302477988796</v>
      </c>
      <c r="D24" s="4"/>
      <c r="E24" s="4"/>
      <c r="F24" s="4"/>
      <c r="G24" s="4"/>
      <c r="H24" s="4"/>
      <c r="I24" s="4"/>
      <c r="J24" s="10">
        <f t="shared" si="0"/>
        <v>0</v>
      </c>
      <c r="K24" s="10">
        <f t="shared" si="1"/>
        <v>0</v>
      </c>
      <c r="L24" s="81" t="s">
        <v>344</v>
      </c>
      <c r="M24" s="81" t="s">
        <v>345</v>
      </c>
      <c r="N24" s="81" t="s">
        <v>346</v>
      </c>
      <c r="O24" s="79" t="s">
        <v>347</v>
      </c>
      <c r="P24" s="81" t="s">
        <v>348</v>
      </c>
      <c r="R24" s="28"/>
      <c r="S24" s="28"/>
    </row>
    <row r="25" spans="1:19" s="2" customFormat="1" x14ac:dyDescent="0.25">
      <c r="A25" t="s">
        <v>108</v>
      </c>
      <c r="B25" s="21">
        <v>20.975986248235202</v>
      </c>
      <c r="C25" s="184">
        <v>50.838350907052799</v>
      </c>
      <c r="D25" s="4"/>
      <c r="E25" s="4"/>
      <c r="F25" s="4"/>
      <c r="G25" s="4"/>
      <c r="H25" s="4"/>
      <c r="I25" s="4"/>
      <c r="J25" s="10">
        <f t="shared" si="0"/>
        <v>0</v>
      </c>
      <c r="K25" s="10">
        <f t="shared" si="1"/>
        <v>0</v>
      </c>
      <c r="L25" s="84"/>
      <c r="M25" s="84"/>
      <c r="N25" s="84"/>
      <c r="R25" s="28"/>
      <c r="S25" s="28"/>
    </row>
    <row r="26" spans="1:19" s="2" customFormat="1" x14ac:dyDescent="0.25">
      <c r="A26"/>
      <c r="B26" s="21">
        <v>0</v>
      </c>
      <c r="C26" s="159">
        <v>0</v>
      </c>
      <c r="D26" s="7" t="s">
        <v>99</v>
      </c>
      <c r="E26" s="8" t="s">
        <v>100</v>
      </c>
      <c r="F26" s="8" t="s">
        <v>225</v>
      </c>
      <c r="G26" s="8" t="s">
        <v>162</v>
      </c>
      <c r="H26" s="8" t="s">
        <v>163</v>
      </c>
      <c r="I26" s="9" t="s">
        <v>164</v>
      </c>
      <c r="J26" s="10"/>
      <c r="K26" s="10"/>
      <c r="L26" s="84"/>
      <c r="M26" s="85"/>
      <c r="N26" s="84"/>
      <c r="P26" s="82"/>
      <c r="R26" s="28"/>
      <c r="S26" s="28"/>
    </row>
    <row r="27" spans="1:19" s="2" customFormat="1" x14ac:dyDescent="0.25">
      <c r="A27" t="s">
        <v>24</v>
      </c>
      <c r="B27" s="21">
        <v>16.636127024462404</v>
      </c>
      <c r="C27" s="184">
        <v>25.4191754535264</v>
      </c>
      <c r="D27" s="4"/>
      <c r="E27" s="4"/>
      <c r="F27" s="4"/>
      <c r="G27" s="4">
        <v>0</v>
      </c>
      <c r="H27" s="4"/>
      <c r="I27" s="4"/>
      <c r="J27" s="10">
        <f t="shared" si="0"/>
        <v>0</v>
      </c>
      <c r="K27" s="10">
        <f t="shared" si="1"/>
        <v>0</v>
      </c>
      <c r="L27" s="84"/>
      <c r="M27" s="85"/>
      <c r="N27" s="84"/>
      <c r="P27" s="82"/>
      <c r="R27" s="28"/>
      <c r="S27" s="28"/>
    </row>
    <row r="28" spans="1:19" s="2" customFormat="1" x14ac:dyDescent="0.25">
      <c r="A28" t="s">
        <v>25</v>
      </c>
      <c r="B28" s="21">
        <v>16.636127024462404</v>
      </c>
      <c r="C28" s="184">
        <v>27.692435046931202</v>
      </c>
      <c r="D28" s="4"/>
      <c r="E28" s="4"/>
      <c r="F28" s="4"/>
      <c r="G28" s="4"/>
      <c r="H28" s="4">
        <v>0</v>
      </c>
      <c r="I28" s="4"/>
      <c r="J28" s="10">
        <f t="shared" si="0"/>
        <v>0</v>
      </c>
      <c r="K28" s="10">
        <f t="shared" si="1"/>
        <v>0</v>
      </c>
      <c r="L28" s="84"/>
      <c r="M28" s="84"/>
      <c r="N28" s="84"/>
      <c r="R28" s="28"/>
      <c r="S28" s="28"/>
    </row>
    <row r="29" spans="1:19" s="2" customFormat="1" x14ac:dyDescent="0.25">
      <c r="A29" t="s">
        <v>26</v>
      </c>
      <c r="B29" s="21">
        <v>18.806056636348799</v>
      </c>
      <c r="C29" s="184">
        <v>29.862364658817597</v>
      </c>
      <c r="D29" s="4"/>
      <c r="E29" s="4"/>
      <c r="F29" s="4"/>
      <c r="G29" s="4"/>
      <c r="H29" s="4"/>
      <c r="I29" s="4"/>
      <c r="J29" s="10">
        <f t="shared" si="0"/>
        <v>0</v>
      </c>
      <c r="K29" s="10">
        <f t="shared" si="1"/>
        <v>0</v>
      </c>
      <c r="L29" s="84"/>
      <c r="M29" s="85"/>
      <c r="N29" s="84"/>
      <c r="P29" s="82"/>
      <c r="R29" s="28"/>
      <c r="S29" s="28"/>
    </row>
    <row r="30" spans="1:19" s="2" customFormat="1" x14ac:dyDescent="0.25">
      <c r="A30" t="s">
        <v>27</v>
      </c>
      <c r="B30" s="21">
        <v>19.942686433051204</v>
      </c>
      <c r="C30" s="184">
        <v>33.168924067406401</v>
      </c>
      <c r="D30" s="4"/>
      <c r="E30" s="4"/>
      <c r="F30" s="4"/>
      <c r="G30" s="4"/>
      <c r="H30" s="4"/>
      <c r="I30" s="4"/>
      <c r="J30" s="10">
        <f t="shared" si="0"/>
        <v>0</v>
      </c>
      <c r="K30" s="10">
        <f t="shared" si="1"/>
        <v>0</v>
      </c>
      <c r="L30" s="84"/>
      <c r="M30" s="85"/>
      <c r="N30" s="84"/>
      <c r="P30" s="82"/>
      <c r="R30" s="28"/>
      <c r="S30" s="28"/>
    </row>
    <row r="31" spans="1:19" s="2" customFormat="1" ht="15.75" thickBot="1" x14ac:dyDescent="0.3">
      <c r="A31" t="s">
        <v>28</v>
      </c>
      <c r="B31" s="21">
        <v>22.112616044937596</v>
      </c>
      <c r="C31" s="184">
        <v>35.338853679292804</v>
      </c>
      <c r="D31" s="4"/>
      <c r="E31" s="4"/>
      <c r="F31" s="4"/>
      <c r="G31" s="4"/>
      <c r="H31" s="4"/>
      <c r="I31" s="4"/>
      <c r="J31" s="10">
        <f t="shared" si="0"/>
        <v>0</v>
      </c>
      <c r="K31" s="10">
        <f t="shared" si="1"/>
        <v>0</v>
      </c>
      <c r="L31" s="81" t="s">
        <v>349</v>
      </c>
      <c r="M31" s="81" t="s">
        <v>350</v>
      </c>
      <c r="N31" s="81" t="s">
        <v>351</v>
      </c>
      <c r="O31" s="82"/>
      <c r="P31" s="82"/>
      <c r="R31" s="28"/>
      <c r="S31" s="28"/>
    </row>
    <row r="32" spans="1:19" s="2" customFormat="1" x14ac:dyDescent="0.25">
      <c r="A32" t="s">
        <v>29</v>
      </c>
      <c r="B32" s="21">
        <v>23.249245841640001</v>
      </c>
      <c r="C32" s="184">
        <v>38.748743069399993</v>
      </c>
      <c r="D32" s="4"/>
      <c r="E32" s="4"/>
      <c r="F32" s="4"/>
      <c r="G32" s="4"/>
      <c r="H32" s="4"/>
      <c r="I32" s="4"/>
      <c r="J32" s="10">
        <f t="shared" si="0"/>
        <v>0</v>
      </c>
      <c r="K32" s="10">
        <f t="shared" si="1"/>
        <v>0</v>
      </c>
      <c r="R32" s="28"/>
      <c r="S32" s="28"/>
    </row>
    <row r="33" spans="1:19" s="2" customFormat="1" x14ac:dyDescent="0.25">
      <c r="A33" t="s">
        <v>112</v>
      </c>
      <c r="B33" s="21">
        <v>26.555805250228801</v>
      </c>
      <c r="C33" s="184">
        <v>43.088602293172805</v>
      </c>
      <c r="D33" s="4"/>
      <c r="E33" s="4"/>
      <c r="F33" s="4"/>
      <c r="G33" s="4"/>
      <c r="H33" s="4"/>
      <c r="I33" s="4"/>
      <c r="J33" s="10">
        <f t="shared" si="0"/>
        <v>0</v>
      </c>
      <c r="K33" s="10">
        <f t="shared" si="1"/>
        <v>0</v>
      </c>
      <c r="M33" s="82"/>
      <c r="N33" s="82"/>
      <c r="P33" s="82"/>
      <c r="R33" s="28"/>
      <c r="S33" s="28"/>
    </row>
    <row r="34" spans="1:19" s="2" customFormat="1" x14ac:dyDescent="0.25">
      <c r="A34" t="s">
        <v>113</v>
      </c>
      <c r="B34" s="21">
        <v>27.692435046931202</v>
      </c>
      <c r="C34" s="184">
        <v>46.395161701761594</v>
      </c>
      <c r="D34" s="4"/>
      <c r="E34" s="4"/>
      <c r="F34" s="4"/>
      <c r="G34" s="4"/>
      <c r="H34" s="4"/>
      <c r="I34" s="4"/>
      <c r="J34" s="10">
        <f t="shared" si="0"/>
        <v>0</v>
      </c>
      <c r="K34" s="10">
        <f t="shared" si="1"/>
        <v>0</v>
      </c>
      <c r="M34" s="82"/>
      <c r="N34" s="82"/>
      <c r="P34" s="82"/>
      <c r="R34" s="28"/>
      <c r="S34" s="28"/>
    </row>
    <row r="35" spans="1:19" s="2" customFormat="1" x14ac:dyDescent="0.25">
      <c r="A35" t="s">
        <v>30</v>
      </c>
      <c r="B35" s="21">
        <v>27.692435046931202</v>
      </c>
      <c r="C35" s="184">
        <v>49.805051091868805</v>
      </c>
      <c r="D35" s="4"/>
      <c r="E35" s="4"/>
      <c r="F35" s="4"/>
      <c r="G35" s="4"/>
      <c r="H35" s="4"/>
      <c r="I35" s="4"/>
      <c r="J35" s="10">
        <f t="shared" si="0"/>
        <v>0</v>
      </c>
      <c r="K35" s="10">
        <f t="shared" si="1"/>
        <v>0</v>
      </c>
      <c r="R35" s="28"/>
      <c r="S35" s="28"/>
    </row>
    <row r="36" spans="1:19" s="2" customFormat="1" x14ac:dyDescent="0.25">
      <c r="A36" t="s">
        <v>114</v>
      </c>
      <c r="B36" s="21">
        <v>29.862364658817597</v>
      </c>
      <c r="C36" s="184">
        <v>53.111610500457601</v>
      </c>
      <c r="D36" s="4"/>
      <c r="E36" s="4"/>
      <c r="F36" s="4"/>
      <c r="G36" s="4"/>
      <c r="H36" s="4"/>
      <c r="I36" s="4"/>
      <c r="J36" s="10">
        <f t="shared" si="0"/>
        <v>0</v>
      </c>
      <c r="K36" s="10">
        <f t="shared" si="1"/>
        <v>0</v>
      </c>
      <c r="M36" s="82"/>
      <c r="N36" s="82"/>
      <c r="P36" s="82"/>
      <c r="R36" s="28"/>
      <c r="S36" s="28"/>
    </row>
    <row r="37" spans="1:19" s="2" customFormat="1" x14ac:dyDescent="0.25">
      <c r="A37" t="s">
        <v>115</v>
      </c>
      <c r="B37" s="21">
        <v>33.168924067406401</v>
      </c>
      <c r="C37" s="184">
        <v>61.894658929521597</v>
      </c>
      <c r="D37" s="4"/>
      <c r="E37" s="4"/>
      <c r="F37" s="4"/>
      <c r="G37" s="4"/>
      <c r="H37" s="4"/>
      <c r="I37" s="4"/>
      <c r="J37" s="10">
        <f t="shared" si="0"/>
        <v>0</v>
      </c>
      <c r="K37" s="10">
        <f t="shared" si="1"/>
        <v>0</v>
      </c>
      <c r="M37" s="82"/>
      <c r="N37" s="82"/>
      <c r="P37" s="82"/>
      <c r="R37" s="28"/>
      <c r="S37" s="28"/>
    </row>
    <row r="38" spans="1:19" s="2" customFormat="1" x14ac:dyDescent="0.25">
      <c r="A38"/>
      <c r="B38" s="21">
        <v>0</v>
      </c>
      <c r="C38" s="159">
        <v>0</v>
      </c>
      <c r="D38" s="7" t="s">
        <v>99</v>
      </c>
      <c r="E38" s="8" t="s">
        <v>100</v>
      </c>
      <c r="F38" s="8" t="s">
        <v>225</v>
      </c>
      <c r="G38" s="8" t="s">
        <v>162</v>
      </c>
      <c r="H38" s="8" t="s">
        <v>163</v>
      </c>
      <c r="I38" s="9" t="s">
        <v>164</v>
      </c>
      <c r="J38" s="10"/>
      <c r="K38" s="10"/>
      <c r="L38" s="82"/>
      <c r="M38" s="82"/>
      <c r="N38" s="82"/>
      <c r="O38" s="82"/>
      <c r="P38" s="82"/>
      <c r="R38" s="28"/>
      <c r="S38" s="28"/>
    </row>
    <row r="39" spans="1:19" s="2" customFormat="1" x14ac:dyDescent="0.25">
      <c r="A39" t="s">
        <v>31</v>
      </c>
      <c r="B39" s="21">
        <v>17.669426839646402</v>
      </c>
      <c r="C39" s="184">
        <v>27.692435046931202</v>
      </c>
      <c r="D39" s="4"/>
      <c r="E39" s="4"/>
      <c r="F39" s="4"/>
      <c r="G39" s="4">
        <v>0</v>
      </c>
      <c r="H39" s="4"/>
      <c r="I39" s="4"/>
      <c r="J39" s="10">
        <f t="shared" si="0"/>
        <v>0</v>
      </c>
      <c r="K39" s="10">
        <f t="shared" si="1"/>
        <v>0</v>
      </c>
      <c r="R39" s="28"/>
      <c r="S39" s="28"/>
    </row>
    <row r="40" spans="1:19" s="2" customFormat="1" x14ac:dyDescent="0.25">
      <c r="A40" t="s">
        <v>32</v>
      </c>
      <c r="B40" s="21">
        <v>17.669426839646402</v>
      </c>
      <c r="C40" s="184">
        <v>28.7257348621152</v>
      </c>
      <c r="D40" s="4"/>
      <c r="E40" s="4"/>
      <c r="F40" s="4"/>
      <c r="G40" s="4"/>
      <c r="H40" s="4">
        <v>0</v>
      </c>
      <c r="I40" s="4"/>
      <c r="J40" s="10">
        <f t="shared" si="0"/>
        <v>0</v>
      </c>
      <c r="K40" s="10"/>
      <c r="M40" s="82"/>
      <c r="R40" s="28"/>
      <c r="S40" s="28"/>
    </row>
    <row r="41" spans="1:19" s="2" customFormat="1" x14ac:dyDescent="0.25">
      <c r="A41" t="s">
        <v>33</v>
      </c>
      <c r="B41" s="21">
        <v>18.806056636348799</v>
      </c>
      <c r="C41" s="184">
        <v>30.998994455519998</v>
      </c>
      <c r="D41" s="4"/>
      <c r="E41" s="4"/>
      <c r="F41" s="4"/>
      <c r="G41" s="4"/>
      <c r="H41" s="4"/>
      <c r="I41" s="4"/>
      <c r="J41" s="10">
        <f t="shared" si="0"/>
        <v>0</v>
      </c>
      <c r="K41" s="10"/>
      <c r="M41" s="82"/>
      <c r="R41" s="28"/>
      <c r="S41" s="28"/>
    </row>
    <row r="42" spans="1:19" s="2" customFormat="1" x14ac:dyDescent="0.25">
      <c r="A42" t="s">
        <v>34</v>
      </c>
      <c r="B42" s="21">
        <v>22.112616044937596</v>
      </c>
      <c r="C42" s="184">
        <v>34.305553864108802</v>
      </c>
      <c r="D42" s="4"/>
      <c r="E42" s="4"/>
      <c r="F42" s="4"/>
      <c r="G42" s="4"/>
      <c r="H42" s="4"/>
      <c r="I42" s="4"/>
      <c r="J42" s="10">
        <f t="shared" si="0"/>
        <v>0</v>
      </c>
      <c r="K42" s="10"/>
      <c r="R42" s="28"/>
      <c r="S42" s="28"/>
    </row>
    <row r="43" spans="1:19" s="2" customFormat="1" x14ac:dyDescent="0.25">
      <c r="A43" t="s">
        <v>35</v>
      </c>
      <c r="B43" s="21">
        <v>23.249245841640001</v>
      </c>
      <c r="C43" s="184">
        <v>36.47548347599519</v>
      </c>
      <c r="D43" s="4"/>
      <c r="E43" s="4"/>
      <c r="F43" s="4"/>
      <c r="G43" s="4"/>
      <c r="H43" s="4"/>
      <c r="I43" s="4"/>
      <c r="J43" s="10">
        <f t="shared" si="0"/>
        <v>0</v>
      </c>
      <c r="K43" s="10"/>
      <c r="R43" s="28"/>
      <c r="S43" s="28"/>
    </row>
    <row r="44" spans="1:19" s="2" customFormat="1" x14ac:dyDescent="0.25">
      <c r="A44" t="s">
        <v>36</v>
      </c>
      <c r="B44" s="21">
        <v>24.282545656823999</v>
      </c>
      <c r="C44" s="184">
        <v>40.918672681286402</v>
      </c>
      <c r="D44" s="4"/>
      <c r="E44" s="4"/>
      <c r="F44" s="4"/>
      <c r="G44" s="4"/>
      <c r="H44" s="4"/>
      <c r="I44" s="4"/>
      <c r="J44" s="10">
        <f t="shared" si="0"/>
        <v>0</v>
      </c>
      <c r="K44" s="10"/>
      <c r="R44" s="28"/>
      <c r="S44" s="28"/>
    </row>
    <row r="45" spans="1:19" s="2" customFormat="1" x14ac:dyDescent="0.25">
      <c r="A45" t="s">
        <v>116</v>
      </c>
      <c r="B45" s="21">
        <v>28.7257348621152</v>
      </c>
      <c r="C45" s="184">
        <v>45.3618618865776</v>
      </c>
      <c r="D45" s="4"/>
      <c r="E45" s="4"/>
      <c r="F45" s="4"/>
      <c r="G45" s="4"/>
      <c r="H45" s="4"/>
      <c r="I45" s="4"/>
      <c r="J45" s="10">
        <f t="shared" si="0"/>
        <v>0</v>
      </c>
      <c r="K45" s="10"/>
      <c r="R45" s="28"/>
      <c r="S45" s="28"/>
    </row>
    <row r="46" spans="1:19" s="2" customFormat="1" x14ac:dyDescent="0.25">
      <c r="A46" t="s">
        <v>117</v>
      </c>
      <c r="B46" s="21">
        <v>28.7257348621152</v>
      </c>
      <c r="C46" s="184">
        <v>47.531791498464003</v>
      </c>
      <c r="D46" s="4"/>
      <c r="E46" s="4"/>
      <c r="F46" s="4"/>
      <c r="G46" s="4"/>
      <c r="H46" s="4"/>
      <c r="I46" s="4"/>
      <c r="J46" s="10">
        <f t="shared" si="0"/>
        <v>0</v>
      </c>
      <c r="K46" s="10"/>
      <c r="R46" s="28"/>
      <c r="S46" s="28"/>
    </row>
    <row r="47" spans="1:19" s="2" customFormat="1" x14ac:dyDescent="0.25">
      <c r="A47" t="s">
        <v>37</v>
      </c>
      <c r="B47" s="21">
        <v>28.7257348621152</v>
      </c>
      <c r="C47" s="184">
        <v>51.974980703755193</v>
      </c>
      <c r="D47" s="4"/>
      <c r="E47" s="4"/>
      <c r="F47" s="4"/>
      <c r="G47" s="4"/>
      <c r="H47" s="4"/>
      <c r="I47" s="4"/>
      <c r="J47" s="10">
        <f t="shared" si="0"/>
        <v>0</v>
      </c>
      <c r="K47" s="10"/>
      <c r="R47" s="28"/>
      <c r="S47" s="28"/>
    </row>
    <row r="48" spans="1:19" s="2" customFormat="1" x14ac:dyDescent="0.25">
      <c r="A48" t="s">
        <v>118</v>
      </c>
      <c r="B48" s="21">
        <v>32.032294270704</v>
      </c>
      <c r="C48" s="184">
        <v>56.418169909046391</v>
      </c>
      <c r="D48" s="4"/>
      <c r="E48" s="4"/>
      <c r="F48" s="4"/>
      <c r="G48" s="4"/>
      <c r="H48" s="4"/>
      <c r="I48" s="4"/>
      <c r="J48" s="10">
        <f t="shared" si="0"/>
        <v>0</v>
      </c>
      <c r="K48" s="10"/>
      <c r="R48" s="28"/>
      <c r="S48" s="28"/>
    </row>
    <row r="49" spans="1:19" s="2" customFormat="1" x14ac:dyDescent="0.25">
      <c r="A49" t="s">
        <v>119</v>
      </c>
      <c r="B49" s="21">
        <v>34.305553864108802</v>
      </c>
      <c r="C49" s="184">
        <v>64.167918522926399</v>
      </c>
      <c r="D49" s="4"/>
      <c r="E49" s="4"/>
      <c r="F49" s="4"/>
      <c r="G49" s="4"/>
      <c r="H49" s="4"/>
      <c r="I49" s="4"/>
      <c r="J49" s="10">
        <f t="shared" si="0"/>
        <v>0</v>
      </c>
      <c r="K49" s="10">
        <f t="shared" si="1"/>
        <v>0</v>
      </c>
      <c r="R49" s="28"/>
      <c r="S49" s="28"/>
    </row>
    <row r="50" spans="1:19" s="2" customFormat="1" x14ac:dyDescent="0.25">
      <c r="A50"/>
      <c r="B50" s="21">
        <v>0</v>
      </c>
      <c r="C50" s="159">
        <v>0</v>
      </c>
      <c r="D50" s="7" t="s">
        <v>99</v>
      </c>
      <c r="E50" s="8" t="s">
        <v>100</v>
      </c>
      <c r="F50" s="8" t="s">
        <v>225</v>
      </c>
      <c r="G50" s="8" t="s">
        <v>162</v>
      </c>
      <c r="H50" s="8" t="s">
        <v>163</v>
      </c>
      <c r="I50" s="9" t="s">
        <v>164</v>
      </c>
      <c r="J50" s="10"/>
      <c r="K50" s="10"/>
      <c r="R50" s="28"/>
      <c r="S50" s="28"/>
    </row>
    <row r="51" spans="1:19" s="2" customFormat="1" x14ac:dyDescent="0.25">
      <c r="A51" t="s">
        <v>38</v>
      </c>
      <c r="B51" s="21">
        <v>18.806056636348799</v>
      </c>
      <c r="C51" s="184">
        <v>28.7257348621152</v>
      </c>
      <c r="D51" s="4"/>
      <c r="E51" s="4"/>
      <c r="F51" s="4"/>
      <c r="G51" s="4">
        <v>0</v>
      </c>
      <c r="H51" s="4"/>
      <c r="I51" s="4"/>
      <c r="J51" s="10">
        <f t="shared" si="0"/>
        <v>0</v>
      </c>
      <c r="K51" s="10">
        <f t="shared" si="1"/>
        <v>0</v>
      </c>
      <c r="R51" s="28"/>
      <c r="S51" s="28"/>
    </row>
    <row r="52" spans="1:19" s="2" customFormat="1" x14ac:dyDescent="0.25">
      <c r="A52" t="s">
        <v>39</v>
      </c>
      <c r="B52" s="21">
        <v>18.806056636348799</v>
      </c>
      <c r="C52" s="184">
        <v>30.998994455519998</v>
      </c>
      <c r="D52" s="4"/>
      <c r="E52" s="4"/>
      <c r="F52" s="4"/>
      <c r="G52" s="4"/>
      <c r="H52" s="4">
        <v>0</v>
      </c>
      <c r="I52" s="4"/>
      <c r="J52" s="10">
        <f t="shared" si="0"/>
        <v>0</v>
      </c>
      <c r="K52" s="10">
        <f t="shared" si="1"/>
        <v>0</v>
      </c>
      <c r="R52" s="28"/>
      <c r="S52" s="28"/>
    </row>
    <row r="53" spans="1:19" s="2" customFormat="1" x14ac:dyDescent="0.25">
      <c r="A53" t="s">
        <v>40</v>
      </c>
      <c r="B53" s="21">
        <v>19.942686433051204</v>
      </c>
      <c r="C53" s="184">
        <v>33.168924067406401</v>
      </c>
      <c r="D53" s="4"/>
      <c r="E53" s="4"/>
      <c r="F53" s="4"/>
      <c r="G53" s="4"/>
      <c r="H53" s="4"/>
      <c r="I53" s="4"/>
      <c r="J53" s="10">
        <f t="shared" si="0"/>
        <v>0</v>
      </c>
      <c r="K53" s="10">
        <f t="shared" si="1"/>
        <v>0</v>
      </c>
      <c r="R53" s="28"/>
      <c r="S53" s="28"/>
    </row>
    <row r="54" spans="1:19" s="2" customFormat="1" x14ac:dyDescent="0.25">
      <c r="A54" t="s">
        <v>41</v>
      </c>
      <c r="B54" s="21">
        <v>22.112616044937596</v>
      </c>
      <c r="C54" s="184">
        <v>36.47548347599519</v>
      </c>
      <c r="D54" s="4"/>
      <c r="E54" s="4"/>
      <c r="F54" s="4"/>
      <c r="G54" s="4"/>
      <c r="H54" s="4"/>
      <c r="I54" s="4"/>
      <c r="J54" s="10">
        <f t="shared" si="0"/>
        <v>0</v>
      </c>
      <c r="K54" s="10">
        <f t="shared" si="1"/>
        <v>0</v>
      </c>
      <c r="R54" s="28"/>
      <c r="S54" s="28"/>
    </row>
    <row r="55" spans="1:19" s="2" customFormat="1" x14ac:dyDescent="0.25">
      <c r="A55" t="s">
        <v>42</v>
      </c>
      <c r="B55" s="21">
        <v>26.555805250228801</v>
      </c>
      <c r="C55" s="184">
        <v>40.918672681286402</v>
      </c>
      <c r="D55" s="4"/>
      <c r="E55" s="4"/>
      <c r="F55" s="4"/>
      <c r="G55" s="4"/>
      <c r="H55" s="4"/>
      <c r="I55" s="4"/>
      <c r="J55" s="10">
        <f t="shared" si="0"/>
        <v>0</v>
      </c>
      <c r="K55" s="10">
        <f t="shared" si="1"/>
        <v>0</v>
      </c>
      <c r="R55" s="28"/>
      <c r="S55" s="28"/>
    </row>
    <row r="56" spans="1:19" s="2" customFormat="1" x14ac:dyDescent="0.25">
      <c r="A56" t="s">
        <v>43</v>
      </c>
      <c r="B56" s="21">
        <v>26.555805250228801</v>
      </c>
      <c r="C56" s="184">
        <v>45.3618618865776</v>
      </c>
      <c r="D56" s="4"/>
      <c r="E56" s="4"/>
      <c r="F56" s="4"/>
      <c r="G56" s="4"/>
      <c r="H56" s="4"/>
      <c r="I56" s="4"/>
      <c r="J56" s="10">
        <f t="shared" si="0"/>
        <v>0</v>
      </c>
      <c r="K56" s="10">
        <f t="shared" si="1"/>
        <v>0</v>
      </c>
      <c r="R56" s="28"/>
      <c r="S56" s="28"/>
    </row>
    <row r="57" spans="1:19" s="2" customFormat="1" x14ac:dyDescent="0.25">
      <c r="A57" t="s">
        <v>120</v>
      </c>
      <c r="B57" s="21">
        <v>28.7257348621152</v>
      </c>
      <c r="C57" s="184">
        <v>49.805051091868805</v>
      </c>
      <c r="D57" s="4"/>
      <c r="E57" s="4"/>
      <c r="F57" s="4"/>
      <c r="G57" s="4"/>
      <c r="H57" s="4"/>
      <c r="I57" s="4"/>
      <c r="J57" s="10">
        <f t="shared" si="0"/>
        <v>0</v>
      </c>
      <c r="K57" s="10">
        <f t="shared" si="1"/>
        <v>0</v>
      </c>
      <c r="R57" s="28"/>
      <c r="S57" s="28"/>
    </row>
    <row r="58" spans="1:19" s="2" customFormat="1" x14ac:dyDescent="0.25">
      <c r="A58" t="s">
        <v>121</v>
      </c>
      <c r="B58" s="21">
        <v>30.998994455519998</v>
      </c>
      <c r="C58" s="184">
        <v>53.111610500457601</v>
      </c>
      <c r="D58" s="4"/>
      <c r="E58" s="4"/>
      <c r="F58" s="4"/>
      <c r="G58" s="4"/>
      <c r="H58" s="4"/>
      <c r="I58" s="4"/>
      <c r="J58" s="10">
        <f t="shared" si="0"/>
        <v>0</v>
      </c>
      <c r="K58" s="10">
        <f t="shared" si="1"/>
        <v>0</v>
      </c>
      <c r="R58" s="28"/>
      <c r="S58" s="28"/>
    </row>
    <row r="59" spans="1:19" s="2" customFormat="1" x14ac:dyDescent="0.25">
      <c r="A59" t="s">
        <v>44</v>
      </c>
      <c r="B59" s="21">
        <v>33.168924067406401</v>
      </c>
      <c r="C59" s="184">
        <v>58.588099520932808</v>
      </c>
      <c r="D59" s="4"/>
      <c r="E59" s="4"/>
      <c r="F59" s="4"/>
      <c r="G59" s="4"/>
      <c r="H59" s="4"/>
      <c r="I59" s="4"/>
      <c r="J59" s="10">
        <f t="shared" si="0"/>
        <v>0</v>
      </c>
      <c r="K59" s="10">
        <f t="shared" si="1"/>
        <v>0</v>
      </c>
      <c r="R59" s="28"/>
      <c r="S59" s="28"/>
    </row>
    <row r="60" spans="1:19" s="2" customFormat="1" x14ac:dyDescent="0.25">
      <c r="A60" t="s">
        <v>122</v>
      </c>
      <c r="B60" s="21">
        <v>37.612113272697599</v>
      </c>
      <c r="C60" s="184">
        <v>65.201218338110394</v>
      </c>
      <c r="D60" s="4"/>
      <c r="E60" s="4"/>
      <c r="F60" s="4"/>
      <c r="G60" s="4"/>
      <c r="H60" s="4"/>
      <c r="I60" s="4"/>
      <c r="J60" s="10">
        <f t="shared" si="0"/>
        <v>0</v>
      </c>
      <c r="K60" s="10">
        <f t="shared" si="1"/>
        <v>0</v>
      </c>
      <c r="R60" s="28"/>
      <c r="S60" s="28"/>
    </row>
    <row r="61" spans="1:19" s="2" customFormat="1" x14ac:dyDescent="0.25">
      <c r="A61" t="s">
        <v>123</v>
      </c>
      <c r="B61" s="21">
        <v>47.531791498464003</v>
      </c>
      <c r="C61" s="184">
        <v>81.837345362572805</v>
      </c>
      <c r="D61" s="4"/>
      <c r="E61" s="4"/>
      <c r="F61" s="4"/>
      <c r="G61" s="4"/>
      <c r="H61" s="4"/>
      <c r="I61" s="4"/>
      <c r="J61" s="10">
        <f t="shared" si="0"/>
        <v>0</v>
      </c>
      <c r="K61" s="10">
        <f t="shared" si="1"/>
        <v>0</v>
      </c>
      <c r="R61" s="28"/>
      <c r="S61" s="28"/>
    </row>
    <row r="62" spans="1:19" s="2" customFormat="1" x14ac:dyDescent="0.25">
      <c r="A62"/>
      <c r="B62" s="21">
        <v>0</v>
      </c>
      <c r="C62" s="159">
        <v>0</v>
      </c>
      <c r="D62" s="7" t="s">
        <v>99</v>
      </c>
      <c r="E62" s="8" t="s">
        <v>100</v>
      </c>
      <c r="F62" s="8" t="s">
        <v>225</v>
      </c>
      <c r="G62" s="8" t="s">
        <v>162</v>
      </c>
      <c r="H62" s="8" t="s">
        <v>163</v>
      </c>
      <c r="I62" s="9" t="s">
        <v>164</v>
      </c>
      <c r="J62" s="10"/>
      <c r="K62" s="10"/>
      <c r="R62" s="28"/>
      <c r="S62" s="28"/>
    </row>
    <row r="63" spans="1:19" s="2" customFormat="1" x14ac:dyDescent="0.25">
      <c r="A63" t="s">
        <v>165</v>
      </c>
      <c r="B63" s="21">
        <v>18.806056636348799</v>
      </c>
      <c r="C63" s="184">
        <v>29.862364658817597</v>
      </c>
      <c r="D63" s="4"/>
      <c r="E63" s="4"/>
      <c r="F63" s="4"/>
      <c r="G63" s="4">
        <v>0</v>
      </c>
      <c r="H63" s="4"/>
      <c r="I63" s="4"/>
      <c r="J63" s="10">
        <f t="shared" si="0"/>
        <v>0</v>
      </c>
      <c r="K63" s="10">
        <f t="shared" si="1"/>
        <v>0</v>
      </c>
      <c r="R63" s="28"/>
      <c r="S63" s="28"/>
    </row>
    <row r="64" spans="1:19" s="2" customFormat="1" x14ac:dyDescent="0.25">
      <c r="A64" t="s">
        <v>166</v>
      </c>
      <c r="B64" s="21">
        <v>20.975986248235202</v>
      </c>
      <c r="C64" s="184">
        <v>32.032294270704</v>
      </c>
      <c r="D64" s="4"/>
      <c r="E64" s="4"/>
      <c r="F64" s="4"/>
      <c r="G64" s="4"/>
      <c r="H64" s="4">
        <v>0</v>
      </c>
      <c r="I64" s="4"/>
      <c r="J64" s="10">
        <f t="shared" si="0"/>
        <v>0</v>
      </c>
      <c r="K64" s="10">
        <f t="shared" si="1"/>
        <v>0</v>
      </c>
      <c r="R64" s="28"/>
      <c r="S64" s="28"/>
    </row>
    <row r="65" spans="1:19" s="2" customFormat="1" x14ac:dyDescent="0.25">
      <c r="A65" t="s">
        <v>167</v>
      </c>
      <c r="B65" s="21">
        <v>22.112616044937596</v>
      </c>
      <c r="C65" s="184">
        <v>34.305553864108802</v>
      </c>
      <c r="D65" s="4"/>
      <c r="E65" s="4"/>
      <c r="F65" s="4"/>
      <c r="G65" s="4"/>
      <c r="H65" s="4"/>
      <c r="I65" s="4"/>
      <c r="J65" s="10">
        <f t="shared" si="0"/>
        <v>0</v>
      </c>
      <c r="K65" s="10">
        <f t="shared" si="1"/>
        <v>0</v>
      </c>
      <c r="R65" s="28"/>
      <c r="S65" s="28"/>
    </row>
    <row r="66" spans="1:19" s="2" customFormat="1" x14ac:dyDescent="0.25">
      <c r="A66" t="s">
        <v>168</v>
      </c>
      <c r="B66" s="21">
        <v>23.249245841640001</v>
      </c>
      <c r="C66" s="184">
        <v>38.748743069399993</v>
      </c>
      <c r="D66" s="4"/>
      <c r="E66" s="4"/>
      <c r="F66" s="4"/>
      <c r="G66" s="4"/>
      <c r="H66" s="4"/>
      <c r="I66" s="4"/>
      <c r="J66" s="10">
        <f t="shared" si="0"/>
        <v>0</v>
      </c>
      <c r="K66" s="10">
        <f t="shared" si="1"/>
        <v>0</v>
      </c>
      <c r="R66" s="28"/>
      <c r="S66" s="28"/>
    </row>
    <row r="67" spans="1:19" s="2" customFormat="1" x14ac:dyDescent="0.25">
      <c r="A67" t="s">
        <v>169</v>
      </c>
      <c r="B67" s="21">
        <v>26.555805250228801</v>
      </c>
      <c r="C67" s="184">
        <v>42.055302477988796</v>
      </c>
      <c r="D67" s="4"/>
      <c r="E67" s="4"/>
      <c r="F67" s="4"/>
      <c r="G67" s="4"/>
      <c r="H67" s="4"/>
      <c r="I67" s="4"/>
      <c r="J67" s="10">
        <f t="shared" si="0"/>
        <v>0</v>
      </c>
      <c r="K67" s="10">
        <f t="shared" si="1"/>
        <v>0</v>
      </c>
      <c r="R67" s="28"/>
      <c r="S67" s="28"/>
    </row>
    <row r="68" spans="1:19" s="2" customFormat="1" x14ac:dyDescent="0.25">
      <c r="A68" t="s">
        <v>170</v>
      </c>
      <c r="B68" s="21">
        <v>28.7257348621152</v>
      </c>
      <c r="C68" s="184">
        <v>48.668421295166404</v>
      </c>
      <c r="D68" s="4"/>
      <c r="E68" s="4"/>
      <c r="F68" s="4"/>
      <c r="G68" s="4"/>
      <c r="H68" s="4"/>
      <c r="I68" s="4"/>
      <c r="J68" s="10">
        <f t="shared" ref="J68:J131" si="2">IFERROR((ROUND((B68*D68)+((B68*E68)*1.15),2)),"REVISAR")</f>
        <v>0</v>
      </c>
      <c r="K68" s="10">
        <f t="shared" ref="K68:K131" si="3">IFERROR((ROUND((F68*C68)+(G68*C68*1.1)+(H68*C68*1.15)+(I68*C68*1.15*1.1),2)),"REVISAR")</f>
        <v>0</v>
      </c>
      <c r="R68" s="28"/>
      <c r="S68" s="28"/>
    </row>
    <row r="69" spans="1:19" s="2" customFormat="1" x14ac:dyDescent="0.25">
      <c r="A69" t="s">
        <v>171</v>
      </c>
      <c r="B69" s="21">
        <v>30.998994455519998</v>
      </c>
      <c r="C69" s="184">
        <v>54.144910315641596</v>
      </c>
      <c r="D69" s="4"/>
      <c r="E69" s="4"/>
      <c r="F69" s="4"/>
      <c r="G69" s="4"/>
      <c r="H69" s="4"/>
      <c r="I69" s="4"/>
      <c r="J69" s="10">
        <f t="shared" si="2"/>
        <v>0</v>
      </c>
      <c r="K69" s="10">
        <f t="shared" si="3"/>
        <v>0</v>
      </c>
      <c r="R69" s="28"/>
      <c r="S69" s="28"/>
    </row>
    <row r="70" spans="1:19" s="2" customFormat="1" x14ac:dyDescent="0.25">
      <c r="A70" t="s">
        <v>172</v>
      </c>
      <c r="B70" s="21">
        <v>33.168924067406401</v>
      </c>
      <c r="C70" s="184">
        <v>56.418169909046391</v>
      </c>
      <c r="D70" s="4"/>
      <c r="E70" s="4"/>
      <c r="F70" s="4"/>
      <c r="G70" s="4"/>
      <c r="H70" s="4"/>
      <c r="I70" s="4"/>
      <c r="J70" s="10">
        <f t="shared" si="2"/>
        <v>0</v>
      </c>
      <c r="K70" s="10">
        <f t="shared" si="3"/>
        <v>0</v>
      </c>
      <c r="R70" s="28"/>
      <c r="S70" s="28"/>
    </row>
    <row r="71" spans="1:19" s="2" customFormat="1" x14ac:dyDescent="0.25">
      <c r="A71" t="s">
        <v>173</v>
      </c>
      <c r="B71" s="21">
        <v>36.47548347599519</v>
      </c>
      <c r="C71" s="184">
        <v>59.724729317635195</v>
      </c>
      <c r="D71" s="4"/>
      <c r="E71" s="4"/>
      <c r="F71" s="4"/>
      <c r="G71" s="4"/>
      <c r="H71" s="4"/>
      <c r="I71" s="4"/>
      <c r="J71" s="10">
        <f t="shared" si="2"/>
        <v>0</v>
      </c>
      <c r="K71" s="10">
        <f t="shared" si="3"/>
        <v>0</v>
      </c>
      <c r="R71" s="28"/>
      <c r="S71" s="28"/>
    </row>
    <row r="72" spans="1:19" s="2" customFormat="1" x14ac:dyDescent="0.25">
      <c r="A72" t="s">
        <v>174</v>
      </c>
      <c r="B72" s="21">
        <v>42.055302477988796</v>
      </c>
      <c r="C72" s="184">
        <v>67.474477931515196</v>
      </c>
      <c r="D72" s="4"/>
      <c r="E72" s="4"/>
      <c r="F72" s="4"/>
      <c r="G72" s="4"/>
      <c r="H72" s="4"/>
      <c r="I72" s="4"/>
      <c r="J72" s="10">
        <f t="shared" si="2"/>
        <v>0</v>
      </c>
      <c r="K72" s="10">
        <f t="shared" si="3"/>
        <v>0</v>
      </c>
      <c r="R72" s="28"/>
      <c r="S72" s="28"/>
    </row>
    <row r="73" spans="1:19" s="2" customFormat="1" x14ac:dyDescent="0.25">
      <c r="A73" t="s">
        <v>175</v>
      </c>
      <c r="B73" s="21">
        <v>53.111610500457601</v>
      </c>
      <c r="C73" s="184">
        <v>84.007274974459222</v>
      </c>
      <c r="D73" s="4"/>
      <c r="E73" s="4"/>
      <c r="F73" s="4"/>
      <c r="G73" s="4"/>
      <c r="H73" s="4"/>
      <c r="I73" s="4"/>
      <c r="J73" s="10">
        <f t="shared" si="2"/>
        <v>0</v>
      </c>
      <c r="K73" s="10">
        <f t="shared" si="3"/>
        <v>0</v>
      </c>
      <c r="R73" s="28"/>
      <c r="S73" s="28"/>
    </row>
    <row r="74" spans="1:19" s="2" customFormat="1" x14ac:dyDescent="0.25">
      <c r="A74"/>
      <c r="B74" s="21">
        <v>0</v>
      </c>
      <c r="C74" s="159">
        <v>0</v>
      </c>
      <c r="D74" s="7" t="s">
        <v>99</v>
      </c>
      <c r="E74" s="8" t="s">
        <v>100</v>
      </c>
      <c r="F74" s="8" t="s">
        <v>225</v>
      </c>
      <c r="G74" s="8" t="s">
        <v>162</v>
      </c>
      <c r="H74" s="8" t="s">
        <v>163</v>
      </c>
      <c r="I74" s="9" t="s">
        <v>164</v>
      </c>
      <c r="J74" s="10"/>
      <c r="K74" s="10"/>
      <c r="R74" s="28"/>
      <c r="S74" s="28"/>
    </row>
    <row r="75" spans="1:19" s="2" customFormat="1" x14ac:dyDescent="0.25">
      <c r="A75" t="s">
        <v>51</v>
      </c>
      <c r="B75" s="21">
        <v>20.975986248235202</v>
      </c>
      <c r="C75" s="184">
        <v>32.032294270704</v>
      </c>
      <c r="D75" s="4"/>
      <c r="E75" s="4"/>
      <c r="F75" s="4"/>
      <c r="G75" s="4">
        <v>0</v>
      </c>
      <c r="H75" s="4"/>
      <c r="I75" s="4"/>
      <c r="J75" s="10">
        <f t="shared" si="2"/>
        <v>0</v>
      </c>
      <c r="K75" s="10">
        <f t="shared" si="3"/>
        <v>0</v>
      </c>
      <c r="R75" s="28"/>
      <c r="S75" s="28"/>
    </row>
    <row r="76" spans="1:19" s="2" customFormat="1" x14ac:dyDescent="0.25">
      <c r="A76" t="s">
        <v>52</v>
      </c>
      <c r="B76" s="21">
        <v>22.112616044937596</v>
      </c>
      <c r="C76" s="184">
        <v>34.305553864108802</v>
      </c>
      <c r="D76" s="4"/>
      <c r="E76" s="4"/>
      <c r="F76" s="4"/>
      <c r="G76" s="4"/>
      <c r="H76" s="4">
        <v>0</v>
      </c>
      <c r="I76" s="4"/>
      <c r="J76" s="10">
        <f t="shared" si="2"/>
        <v>0</v>
      </c>
      <c r="K76" s="10">
        <f t="shared" si="3"/>
        <v>0</v>
      </c>
      <c r="R76" s="28"/>
      <c r="S76" s="28"/>
    </row>
    <row r="77" spans="1:19" s="2" customFormat="1" x14ac:dyDescent="0.25">
      <c r="A77" t="s">
        <v>53</v>
      </c>
      <c r="B77" s="21">
        <v>24.282545656823999</v>
      </c>
      <c r="C77" s="184">
        <v>36.47548347599519</v>
      </c>
      <c r="D77" s="4"/>
      <c r="E77" s="4"/>
      <c r="F77" s="4"/>
      <c r="G77" s="4"/>
      <c r="H77" s="4"/>
      <c r="I77" s="4"/>
      <c r="J77" s="10">
        <f t="shared" si="2"/>
        <v>0</v>
      </c>
      <c r="K77" s="10">
        <f t="shared" si="3"/>
        <v>0</v>
      </c>
      <c r="R77" s="28"/>
      <c r="S77" s="28"/>
    </row>
    <row r="78" spans="1:19" s="2" customFormat="1" x14ac:dyDescent="0.25">
      <c r="A78" t="s">
        <v>54</v>
      </c>
      <c r="B78" s="21">
        <v>26.555805250228801</v>
      </c>
      <c r="C78" s="184">
        <v>39.782042884583994</v>
      </c>
      <c r="D78" s="4"/>
      <c r="E78" s="4"/>
      <c r="F78" s="4"/>
      <c r="G78" s="4"/>
      <c r="H78" s="4"/>
      <c r="I78" s="4"/>
      <c r="J78" s="10">
        <f t="shared" si="2"/>
        <v>0</v>
      </c>
      <c r="K78" s="10">
        <f t="shared" si="3"/>
        <v>0</v>
      </c>
      <c r="R78" s="28"/>
      <c r="S78" s="28"/>
    </row>
    <row r="79" spans="1:19" s="2" customFormat="1" x14ac:dyDescent="0.25">
      <c r="A79" t="s">
        <v>55</v>
      </c>
      <c r="B79" s="21">
        <v>29.862364658817597</v>
      </c>
      <c r="C79" s="184">
        <v>44.225232089875192</v>
      </c>
      <c r="D79" s="4"/>
      <c r="E79" s="4"/>
      <c r="F79" s="4"/>
      <c r="G79" s="4"/>
      <c r="H79" s="4"/>
      <c r="I79" s="4"/>
      <c r="J79" s="10">
        <f t="shared" si="2"/>
        <v>0</v>
      </c>
      <c r="K79" s="10">
        <f t="shared" si="3"/>
        <v>0</v>
      </c>
      <c r="R79" s="28"/>
      <c r="S79" s="28"/>
    </row>
    <row r="80" spans="1:19" s="2" customFormat="1" x14ac:dyDescent="0.25">
      <c r="A80" t="s">
        <v>56</v>
      </c>
      <c r="B80" s="21">
        <v>34.305553864108802</v>
      </c>
      <c r="C80" s="184">
        <v>50.838350907052799</v>
      </c>
      <c r="D80" s="4"/>
      <c r="E80" s="4"/>
      <c r="F80" s="4"/>
      <c r="G80" s="4"/>
      <c r="H80" s="4"/>
      <c r="I80" s="4"/>
      <c r="J80" s="10">
        <f t="shared" si="2"/>
        <v>0</v>
      </c>
      <c r="K80" s="10">
        <f t="shared" si="3"/>
        <v>0</v>
      </c>
      <c r="R80" s="28"/>
      <c r="S80" s="28"/>
    </row>
    <row r="81" spans="1:19" s="2" customFormat="1" x14ac:dyDescent="0.25">
      <c r="A81" t="s">
        <v>176</v>
      </c>
      <c r="B81" s="21">
        <v>36.47548347599519</v>
      </c>
      <c r="C81" s="21">
        <v>0</v>
      </c>
      <c r="D81" s="4"/>
      <c r="E81" s="4"/>
      <c r="F81" s="1"/>
      <c r="G81" s="1"/>
      <c r="H81" s="1"/>
      <c r="I81" s="1"/>
      <c r="J81" s="10">
        <f t="shared" si="2"/>
        <v>0</v>
      </c>
      <c r="K81" s="10">
        <f t="shared" si="3"/>
        <v>0</v>
      </c>
      <c r="R81" s="28"/>
      <c r="S81" s="28"/>
    </row>
    <row r="82" spans="1:19" s="2" customFormat="1" x14ac:dyDescent="0.25">
      <c r="A82" t="s">
        <v>177</v>
      </c>
      <c r="B82" s="21">
        <v>38.748743069399993</v>
      </c>
      <c r="C82" s="21">
        <v>0</v>
      </c>
      <c r="D82" s="4"/>
      <c r="E82" s="4"/>
      <c r="G82" s="1"/>
      <c r="H82" s="1"/>
      <c r="I82" s="1"/>
      <c r="J82" s="10">
        <f t="shared" si="2"/>
        <v>0</v>
      </c>
      <c r="K82" s="10">
        <f t="shared" si="3"/>
        <v>0</v>
      </c>
      <c r="R82" s="28"/>
      <c r="S82" s="28"/>
    </row>
    <row r="83" spans="1:19" s="2" customFormat="1" x14ac:dyDescent="0.25">
      <c r="A83" t="s">
        <v>178</v>
      </c>
      <c r="B83" s="21">
        <v>42.055302477988796</v>
      </c>
      <c r="C83" s="21">
        <v>0</v>
      </c>
      <c r="D83" s="4"/>
      <c r="E83" s="4"/>
      <c r="F83" s="1"/>
      <c r="G83" s="1"/>
      <c r="H83" s="1"/>
      <c r="I83" s="1"/>
      <c r="J83" s="10">
        <f t="shared" si="2"/>
        <v>0</v>
      </c>
      <c r="K83" s="10">
        <f t="shared" si="3"/>
        <v>0</v>
      </c>
      <c r="R83" s="28"/>
      <c r="S83" s="28"/>
    </row>
    <row r="84" spans="1:19" s="2" customFormat="1" x14ac:dyDescent="0.25">
      <c r="A84" t="s">
        <v>179</v>
      </c>
      <c r="B84" s="21">
        <v>47.531791498464003</v>
      </c>
      <c r="C84" s="21">
        <v>0</v>
      </c>
      <c r="D84" s="4"/>
      <c r="E84" s="4"/>
      <c r="F84" s="1"/>
      <c r="G84" s="1"/>
      <c r="H84" s="1"/>
      <c r="I84" s="1"/>
      <c r="J84" s="10">
        <f t="shared" si="2"/>
        <v>0</v>
      </c>
      <c r="K84" s="10">
        <f t="shared" si="3"/>
        <v>0</v>
      </c>
      <c r="R84" s="28"/>
      <c r="S84" s="28"/>
    </row>
    <row r="85" spans="1:19" s="2" customFormat="1" x14ac:dyDescent="0.25">
      <c r="A85" t="s">
        <v>180</v>
      </c>
      <c r="B85" s="21">
        <v>61.894658929521597</v>
      </c>
      <c r="C85" s="21">
        <v>0</v>
      </c>
      <c r="D85" s="4"/>
      <c r="E85" s="4"/>
      <c r="F85" s="1"/>
      <c r="G85" s="1"/>
      <c r="H85" s="1"/>
      <c r="I85" s="1"/>
      <c r="J85" s="10">
        <f t="shared" si="2"/>
        <v>0</v>
      </c>
      <c r="K85" s="10">
        <f t="shared" si="3"/>
        <v>0</v>
      </c>
      <c r="R85" s="28"/>
      <c r="S85" s="28"/>
    </row>
    <row r="86" spans="1:19" s="2" customFormat="1" x14ac:dyDescent="0.25">
      <c r="A86" t="s">
        <v>8</v>
      </c>
      <c r="B86" s="21">
        <v>0</v>
      </c>
      <c r="C86" s="159">
        <v>0</v>
      </c>
      <c r="D86" s="7" t="s">
        <v>99</v>
      </c>
      <c r="E86" s="8" t="s">
        <v>100</v>
      </c>
      <c r="F86" s="19" t="s">
        <v>225</v>
      </c>
      <c r="G86" s="19" t="s">
        <v>162</v>
      </c>
      <c r="H86" s="19" t="s">
        <v>163</v>
      </c>
      <c r="I86" s="20" t="s">
        <v>164</v>
      </c>
      <c r="J86" s="10"/>
      <c r="K86" s="10"/>
      <c r="R86" s="28"/>
      <c r="S86" s="28"/>
    </row>
    <row r="87" spans="1:19" s="2" customFormat="1" x14ac:dyDescent="0.25">
      <c r="A87" t="s">
        <v>63</v>
      </c>
      <c r="B87" s="21">
        <v>23.249245841640001</v>
      </c>
      <c r="C87" s="184">
        <v>33.168924067406401</v>
      </c>
      <c r="D87" s="4"/>
      <c r="E87" s="4"/>
      <c r="F87" s="4"/>
      <c r="G87" s="4">
        <v>0</v>
      </c>
      <c r="H87" s="4"/>
      <c r="I87" s="4"/>
      <c r="J87" s="10">
        <f t="shared" si="2"/>
        <v>0</v>
      </c>
      <c r="K87" s="10">
        <f t="shared" si="3"/>
        <v>0</v>
      </c>
      <c r="R87" s="28"/>
      <c r="S87" s="28"/>
    </row>
    <row r="88" spans="1:19" s="2" customFormat="1" x14ac:dyDescent="0.25">
      <c r="A88" t="s">
        <v>64</v>
      </c>
      <c r="B88" s="21">
        <v>25.4191754535264</v>
      </c>
      <c r="C88" s="184">
        <v>35.338853679292804</v>
      </c>
      <c r="D88" s="4"/>
      <c r="E88" s="4"/>
      <c r="F88" s="4"/>
      <c r="G88" s="4"/>
      <c r="H88" s="4">
        <v>0</v>
      </c>
      <c r="I88" s="4"/>
      <c r="J88" s="10">
        <f t="shared" si="2"/>
        <v>0</v>
      </c>
      <c r="K88" s="10">
        <f t="shared" si="3"/>
        <v>0</v>
      </c>
      <c r="R88" s="28"/>
      <c r="S88" s="28"/>
    </row>
    <row r="89" spans="1:19" s="2" customFormat="1" x14ac:dyDescent="0.25">
      <c r="A89" t="s">
        <v>65</v>
      </c>
      <c r="B89" s="21">
        <v>27.692435046931202</v>
      </c>
      <c r="C89" s="184">
        <v>37.612113272697599</v>
      </c>
      <c r="D89" s="4"/>
      <c r="E89" s="4"/>
      <c r="F89" s="4"/>
      <c r="G89" s="4"/>
      <c r="H89" s="4"/>
      <c r="I89" s="4"/>
      <c r="J89" s="10">
        <f t="shared" si="2"/>
        <v>0</v>
      </c>
      <c r="K89" s="10">
        <f t="shared" si="3"/>
        <v>0</v>
      </c>
      <c r="R89" s="28"/>
      <c r="S89" s="28"/>
    </row>
    <row r="90" spans="1:19" s="2" customFormat="1" x14ac:dyDescent="0.25">
      <c r="A90" t="s">
        <v>66</v>
      </c>
      <c r="B90" s="21">
        <v>28.7257348621152</v>
      </c>
      <c r="C90" s="184">
        <v>40.918672681286402</v>
      </c>
      <c r="D90" s="4"/>
      <c r="E90" s="4"/>
      <c r="F90" s="4"/>
      <c r="G90" s="4"/>
      <c r="H90" s="4"/>
      <c r="I90" s="4"/>
      <c r="J90" s="10">
        <f t="shared" si="2"/>
        <v>0</v>
      </c>
      <c r="K90" s="10">
        <f t="shared" si="3"/>
        <v>0</v>
      </c>
      <c r="R90" s="28"/>
      <c r="S90" s="28"/>
    </row>
    <row r="91" spans="1:19" s="2" customFormat="1" x14ac:dyDescent="0.25">
      <c r="A91" t="s">
        <v>67</v>
      </c>
      <c r="B91" s="21">
        <v>33.168924067406401</v>
      </c>
      <c r="C91" s="184">
        <v>45.3618618865776</v>
      </c>
      <c r="D91" s="4"/>
      <c r="E91" s="4"/>
      <c r="F91" s="4"/>
      <c r="G91" s="4"/>
      <c r="H91" s="4"/>
      <c r="I91" s="4"/>
      <c r="J91" s="10">
        <f t="shared" si="2"/>
        <v>0</v>
      </c>
      <c r="K91" s="10">
        <f t="shared" si="3"/>
        <v>0</v>
      </c>
      <c r="R91" s="28"/>
      <c r="S91" s="28"/>
    </row>
    <row r="92" spans="1:19" s="2" customFormat="1" x14ac:dyDescent="0.25">
      <c r="A92" t="s">
        <v>68</v>
      </c>
      <c r="B92" s="21">
        <v>35.338853679292804</v>
      </c>
      <c r="C92" s="184">
        <v>51.974980703755193</v>
      </c>
      <c r="D92" s="4"/>
      <c r="E92" s="4"/>
      <c r="F92" s="4"/>
      <c r="G92" s="4"/>
      <c r="H92" s="4"/>
      <c r="I92" s="4"/>
      <c r="J92" s="10">
        <f t="shared" si="2"/>
        <v>0</v>
      </c>
      <c r="K92" s="10">
        <f t="shared" si="3"/>
        <v>0</v>
      </c>
      <c r="R92" s="28"/>
      <c r="S92" s="28"/>
    </row>
    <row r="93" spans="1:19" s="2" customFormat="1" x14ac:dyDescent="0.25">
      <c r="A93" t="s">
        <v>127</v>
      </c>
      <c r="B93" s="21">
        <v>40.918672681286402</v>
      </c>
      <c r="C93" s="21">
        <v>0</v>
      </c>
      <c r="D93" s="4"/>
      <c r="E93" s="4"/>
      <c r="F93" s="1"/>
      <c r="G93" s="1"/>
      <c r="H93" s="1"/>
      <c r="I93" s="1"/>
      <c r="J93" s="10">
        <f t="shared" si="2"/>
        <v>0</v>
      </c>
      <c r="K93" s="10">
        <f t="shared" si="3"/>
        <v>0</v>
      </c>
      <c r="R93" s="28"/>
      <c r="S93" s="28"/>
    </row>
    <row r="94" spans="1:19" s="2" customFormat="1" x14ac:dyDescent="0.25">
      <c r="A94" t="s">
        <v>128</v>
      </c>
      <c r="B94" s="21">
        <v>44.225232089875192</v>
      </c>
      <c r="C94" s="21">
        <v>0</v>
      </c>
      <c r="D94" s="4"/>
      <c r="E94" s="4"/>
      <c r="G94" s="1"/>
      <c r="H94" s="1"/>
      <c r="I94" s="1"/>
      <c r="J94" s="10">
        <f t="shared" si="2"/>
        <v>0</v>
      </c>
      <c r="K94" s="10">
        <f t="shared" si="3"/>
        <v>0</v>
      </c>
      <c r="R94" s="28"/>
      <c r="S94" s="28"/>
    </row>
    <row r="95" spans="1:19" s="2" customFormat="1" x14ac:dyDescent="0.25">
      <c r="A95" t="s">
        <v>129</v>
      </c>
      <c r="B95" s="21">
        <v>46.383680592703996</v>
      </c>
      <c r="C95" s="21">
        <v>0</v>
      </c>
      <c r="D95" s="4"/>
      <c r="E95" s="4"/>
      <c r="F95" s="1"/>
      <c r="G95" s="1"/>
      <c r="H95" s="1"/>
      <c r="I95" s="1"/>
      <c r="J95" s="10">
        <f t="shared" si="2"/>
        <v>0</v>
      </c>
      <c r="K95" s="10">
        <f t="shared" si="3"/>
        <v>0</v>
      </c>
      <c r="R95" s="28"/>
      <c r="S95" s="28"/>
    </row>
    <row r="96" spans="1:19" s="2" customFormat="1" x14ac:dyDescent="0.25">
      <c r="A96" t="s">
        <v>130</v>
      </c>
      <c r="B96" s="21">
        <v>51.974980703755193</v>
      </c>
      <c r="C96" s="21">
        <v>0</v>
      </c>
      <c r="D96" s="4"/>
      <c r="E96" s="4"/>
      <c r="F96" s="1"/>
      <c r="G96" s="1"/>
      <c r="H96" s="1"/>
      <c r="I96" s="1"/>
      <c r="J96" s="10">
        <f t="shared" si="2"/>
        <v>0</v>
      </c>
      <c r="K96" s="10">
        <f t="shared" si="3"/>
        <v>0</v>
      </c>
      <c r="R96" s="28"/>
      <c r="S96" s="28"/>
    </row>
    <row r="97" spans="1:19" s="2" customFormat="1" x14ac:dyDescent="0.25">
      <c r="A97" t="s">
        <v>131</v>
      </c>
      <c r="B97" s="21">
        <v>69.644407543401627</v>
      </c>
      <c r="C97" s="21">
        <v>0</v>
      </c>
      <c r="D97" s="4"/>
      <c r="E97" s="4"/>
      <c r="F97" s="1"/>
      <c r="G97" s="1"/>
      <c r="H97" s="1"/>
      <c r="I97" s="1"/>
      <c r="J97" s="10">
        <f t="shared" si="2"/>
        <v>0</v>
      </c>
      <c r="K97" s="10">
        <f t="shared" si="3"/>
        <v>0</v>
      </c>
      <c r="R97" s="28"/>
      <c r="S97" s="28"/>
    </row>
    <row r="98" spans="1:19" s="2" customFormat="1" x14ac:dyDescent="0.25">
      <c r="A98" t="s">
        <v>8</v>
      </c>
      <c r="B98" s="21">
        <v>0</v>
      </c>
      <c r="C98" s="159">
        <v>0</v>
      </c>
      <c r="D98" s="7" t="s">
        <v>99</v>
      </c>
      <c r="E98" s="8" t="s">
        <v>100</v>
      </c>
      <c r="F98" s="8" t="s">
        <v>225</v>
      </c>
      <c r="G98" s="8" t="s">
        <v>162</v>
      </c>
      <c r="H98" s="8" t="s">
        <v>163</v>
      </c>
      <c r="I98" s="9" t="s">
        <v>164</v>
      </c>
      <c r="J98" s="10"/>
      <c r="K98" s="10"/>
      <c r="R98" s="28"/>
      <c r="S98" s="28"/>
    </row>
    <row r="99" spans="1:19" s="2" customFormat="1" x14ac:dyDescent="0.25">
      <c r="A99" t="s">
        <v>69</v>
      </c>
      <c r="B99" s="21">
        <v>23.249245841640001</v>
      </c>
      <c r="C99" s="184">
        <v>34.305553864108802</v>
      </c>
      <c r="D99" s="4"/>
      <c r="E99" s="4"/>
      <c r="F99" s="4"/>
      <c r="G99" s="4">
        <v>0</v>
      </c>
      <c r="H99" s="4"/>
      <c r="I99" s="4"/>
      <c r="J99" s="10">
        <f t="shared" si="2"/>
        <v>0</v>
      </c>
      <c r="K99" s="10">
        <f t="shared" si="3"/>
        <v>0</v>
      </c>
      <c r="R99" s="28"/>
      <c r="S99" s="28"/>
    </row>
    <row r="100" spans="1:19" s="2" customFormat="1" x14ac:dyDescent="0.25">
      <c r="A100" t="s">
        <v>70</v>
      </c>
      <c r="B100" s="21">
        <v>26.555805250228801</v>
      </c>
      <c r="C100" s="184">
        <v>35.338853679292804</v>
      </c>
      <c r="D100" s="4"/>
      <c r="E100" s="4"/>
      <c r="F100" s="4"/>
      <c r="G100" s="4"/>
      <c r="H100" s="4">
        <v>0</v>
      </c>
      <c r="I100" s="4"/>
      <c r="J100" s="10">
        <f t="shared" si="2"/>
        <v>0</v>
      </c>
      <c r="K100" s="10">
        <f t="shared" si="3"/>
        <v>0</v>
      </c>
      <c r="R100" s="28"/>
      <c r="S100" s="28"/>
    </row>
    <row r="101" spans="1:19" s="2" customFormat="1" x14ac:dyDescent="0.25">
      <c r="A101" t="s">
        <v>71</v>
      </c>
      <c r="B101" s="21">
        <v>27.692435046931202</v>
      </c>
      <c r="C101" s="184">
        <v>38.748743069399993</v>
      </c>
      <c r="D101" s="4"/>
      <c r="E101" s="4"/>
      <c r="F101" s="4"/>
      <c r="G101" s="4"/>
      <c r="H101" s="4"/>
      <c r="I101" s="4"/>
      <c r="J101" s="10">
        <f t="shared" si="2"/>
        <v>0</v>
      </c>
      <c r="K101" s="10">
        <f t="shared" si="3"/>
        <v>0</v>
      </c>
      <c r="R101" s="28"/>
      <c r="S101" s="28"/>
    </row>
    <row r="102" spans="1:19" s="2" customFormat="1" x14ac:dyDescent="0.25">
      <c r="A102" t="s">
        <v>72</v>
      </c>
      <c r="B102" s="21">
        <v>28.7257348621152</v>
      </c>
      <c r="C102" s="184">
        <v>43.088602293172805</v>
      </c>
      <c r="D102" s="4"/>
      <c r="E102" s="4"/>
      <c r="F102" s="4"/>
      <c r="G102" s="4"/>
      <c r="H102" s="4"/>
      <c r="I102" s="4"/>
      <c r="J102" s="10">
        <f t="shared" si="2"/>
        <v>0</v>
      </c>
      <c r="K102" s="10">
        <f t="shared" si="3"/>
        <v>0</v>
      </c>
      <c r="R102" s="28"/>
      <c r="S102" s="28"/>
    </row>
    <row r="103" spans="1:19" s="2" customFormat="1" x14ac:dyDescent="0.25">
      <c r="A103" t="s">
        <v>73</v>
      </c>
      <c r="B103" s="21">
        <v>33.168924067406401</v>
      </c>
      <c r="C103" s="184">
        <v>46.395161701761594</v>
      </c>
      <c r="D103" s="4"/>
      <c r="E103" s="4"/>
      <c r="F103" s="4"/>
      <c r="G103" s="4"/>
      <c r="H103" s="4"/>
      <c r="I103" s="4"/>
      <c r="J103" s="10">
        <f t="shared" si="2"/>
        <v>0</v>
      </c>
      <c r="K103" s="10">
        <f t="shared" si="3"/>
        <v>0</v>
      </c>
      <c r="R103" s="28"/>
      <c r="S103" s="28"/>
    </row>
    <row r="104" spans="1:19" s="2" customFormat="1" x14ac:dyDescent="0.25">
      <c r="A104" t="s">
        <v>74</v>
      </c>
      <c r="B104" s="21">
        <v>36.47548347599519</v>
      </c>
      <c r="C104" s="184">
        <v>54.144910315641596</v>
      </c>
      <c r="D104" s="4"/>
      <c r="E104" s="4"/>
      <c r="F104" s="4"/>
      <c r="G104" s="4"/>
      <c r="H104" s="4"/>
      <c r="I104" s="4"/>
      <c r="J104" s="10">
        <f t="shared" si="2"/>
        <v>0</v>
      </c>
      <c r="K104" s="10">
        <f t="shared" si="3"/>
        <v>0</v>
      </c>
      <c r="R104" s="28"/>
      <c r="S104" s="28"/>
    </row>
    <row r="105" spans="1:19" s="2" customFormat="1" x14ac:dyDescent="0.25">
      <c r="A105" t="s">
        <v>132</v>
      </c>
      <c r="B105" s="21">
        <v>0</v>
      </c>
      <c r="C105" s="21">
        <v>0</v>
      </c>
      <c r="D105" s="29"/>
      <c r="E105" s="12"/>
      <c r="F105" s="1"/>
      <c r="G105" s="1"/>
      <c r="H105" s="1"/>
      <c r="I105" s="1"/>
      <c r="J105" s="10">
        <f t="shared" si="2"/>
        <v>0</v>
      </c>
      <c r="K105" s="10">
        <f t="shared" si="3"/>
        <v>0</v>
      </c>
      <c r="R105" s="28"/>
      <c r="S105" s="28"/>
    </row>
    <row r="106" spans="1:19" s="2" customFormat="1" x14ac:dyDescent="0.25">
      <c r="A106" t="s">
        <v>133</v>
      </c>
      <c r="B106" s="21">
        <v>0</v>
      </c>
      <c r="C106" s="21">
        <v>0</v>
      </c>
      <c r="D106" s="29"/>
      <c r="E106" s="12"/>
      <c r="G106" s="1"/>
      <c r="H106" s="1"/>
      <c r="I106" s="1"/>
      <c r="J106" s="10">
        <f t="shared" si="2"/>
        <v>0</v>
      </c>
      <c r="K106" s="10">
        <f t="shared" si="3"/>
        <v>0</v>
      </c>
      <c r="R106" s="28"/>
      <c r="S106" s="28"/>
    </row>
    <row r="107" spans="1:19" s="2" customFormat="1" x14ac:dyDescent="0.25">
      <c r="A107" t="s">
        <v>134</v>
      </c>
      <c r="B107" s="21">
        <v>0</v>
      </c>
      <c r="C107" s="21">
        <v>0</v>
      </c>
      <c r="D107" s="29"/>
      <c r="E107" s="12"/>
      <c r="F107" s="1"/>
      <c r="G107" s="1"/>
      <c r="H107" s="1"/>
      <c r="I107" s="1"/>
      <c r="J107" s="10">
        <f t="shared" si="2"/>
        <v>0</v>
      </c>
      <c r="K107" s="10">
        <f t="shared" si="3"/>
        <v>0</v>
      </c>
      <c r="R107" s="28"/>
      <c r="S107" s="28"/>
    </row>
    <row r="108" spans="1:19" s="2" customFormat="1" x14ac:dyDescent="0.25">
      <c r="A108" t="s">
        <v>135</v>
      </c>
      <c r="B108" s="21">
        <v>0</v>
      </c>
      <c r="C108" s="21">
        <v>0</v>
      </c>
      <c r="D108" s="29"/>
      <c r="E108" s="12"/>
      <c r="F108" s="1"/>
      <c r="G108" s="1"/>
      <c r="H108" s="1"/>
      <c r="I108" s="1"/>
      <c r="J108" s="10">
        <f t="shared" si="2"/>
        <v>0</v>
      </c>
      <c r="K108" s="10">
        <f t="shared" si="3"/>
        <v>0</v>
      </c>
      <c r="R108" s="28"/>
      <c r="S108" s="28"/>
    </row>
    <row r="109" spans="1:19" s="2" customFormat="1" x14ac:dyDescent="0.25">
      <c r="A109" t="s">
        <v>136</v>
      </c>
      <c r="B109" s="21">
        <v>0</v>
      </c>
      <c r="C109" s="21">
        <v>0</v>
      </c>
      <c r="D109" s="29"/>
      <c r="E109" s="12"/>
      <c r="F109" s="1"/>
      <c r="G109" s="1"/>
      <c r="H109" s="1"/>
      <c r="I109" s="1"/>
      <c r="J109" s="10">
        <f t="shared" si="2"/>
        <v>0</v>
      </c>
      <c r="K109" s="10">
        <f t="shared" si="3"/>
        <v>0</v>
      </c>
      <c r="R109" s="28"/>
      <c r="S109" s="28"/>
    </row>
    <row r="110" spans="1:19" s="2" customFormat="1" x14ac:dyDescent="0.25">
      <c r="A110" t="s">
        <v>8</v>
      </c>
      <c r="B110" s="21">
        <v>0</v>
      </c>
      <c r="C110" s="159">
        <v>0</v>
      </c>
      <c r="D110" s="7" t="s">
        <v>99</v>
      </c>
      <c r="E110" s="8" t="s">
        <v>100</v>
      </c>
      <c r="F110" s="8" t="s">
        <v>225</v>
      </c>
      <c r="G110" s="8" t="s">
        <v>162</v>
      </c>
      <c r="H110" s="8" t="s">
        <v>163</v>
      </c>
      <c r="I110" s="9" t="s">
        <v>164</v>
      </c>
      <c r="J110" s="10"/>
      <c r="K110" s="10"/>
      <c r="R110" s="28"/>
      <c r="S110" s="28"/>
    </row>
    <row r="111" spans="1:19" s="2" customFormat="1" x14ac:dyDescent="0.25">
      <c r="A111" t="s">
        <v>75</v>
      </c>
      <c r="B111" s="21">
        <v>24.282545656823999</v>
      </c>
      <c r="C111" s="184">
        <v>34.305553864108802</v>
      </c>
      <c r="D111" s="4"/>
      <c r="E111" s="4"/>
      <c r="F111" s="4"/>
      <c r="G111" s="4">
        <v>0</v>
      </c>
      <c r="H111" s="4"/>
      <c r="I111" s="4"/>
      <c r="J111" s="10">
        <f t="shared" si="2"/>
        <v>0</v>
      </c>
      <c r="K111" s="10">
        <f t="shared" si="3"/>
        <v>0</v>
      </c>
      <c r="R111" s="28"/>
      <c r="S111" s="28"/>
    </row>
    <row r="112" spans="1:19" s="2" customFormat="1" x14ac:dyDescent="0.25">
      <c r="A112" t="s">
        <v>76</v>
      </c>
      <c r="B112" s="21">
        <v>27.692435046931202</v>
      </c>
      <c r="C112" s="184">
        <v>36.47548347599519</v>
      </c>
      <c r="D112" s="4"/>
      <c r="E112" s="4"/>
      <c r="F112" s="4"/>
      <c r="G112" s="4"/>
      <c r="H112" s="4">
        <v>0</v>
      </c>
      <c r="I112" s="4"/>
      <c r="J112" s="10">
        <f t="shared" si="2"/>
        <v>0</v>
      </c>
      <c r="K112" s="10">
        <f t="shared" si="3"/>
        <v>0</v>
      </c>
      <c r="R112" s="28"/>
      <c r="S112" s="28"/>
    </row>
    <row r="113" spans="1:19" s="2" customFormat="1" x14ac:dyDescent="0.25">
      <c r="A113" t="s">
        <v>77</v>
      </c>
      <c r="B113" s="21">
        <v>28.7257348621152</v>
      </c>
      <c r="C113" s="184">
        <v>40.918672681286402</v>
      </c>
      <c r="D113" s="4"/>
      <c r="E113" s="4"/>
      <c r="F113" s="4"/>
      <c r="G113" s="4"/>
      <c r="H113" s="4"/>
      <c r="I113" s="4"/>
      <c r="J113" s="10">
        <f t="shared" si="2"/>
        <v>0</v>
      </c>
      <c r="K113" s="10">
        <f t="shared" si="3"/>
        <v>0</v>
      </c>
      <c r="R113" s="28"/>
      <c r="S113" s="28"/>
    </row>
    <row r="114" spans="1:19" s="2" customFormat="1" x14ac:dyDescent="0.25">
      <c r="A114" t="s">
        <v>78</v>
      </c>
      <c r="B114" s="21">
        <v>30.998994455519998</v>
      </c>
      <c r="C114" s="184">
        <v>44.225232089875192</v>
      </c>
      <c r="D114" s="4"/>
      <c r="E114" s="4"/>
      <c r="F114" s="4"/>
      <c r="G114" s="4"/>
      <c r="H114" s="4"/>
      <c r="I114" s="4"/>
      <c r="J114" s="10">
        <f t="shared" si="2"/>
        <v>0</v>
      </c>
      <c r="K114" s="10">
        <f t="shared" si="3"/>
        <v>0</v>
      </c>
      <c r="R114" s="28"/>
      <c r="S114" s="28"/>
    </row>
    <row r="115" spans="1:19" s="2" customFormat="1" x14ac:dyDescent="0.25">
      <c r="A115" t="s">
        <v>79</v>
      </c>
      <c r="B115" s="21">
        <v>34.305553864108802</v>
      </c>
      <c r="C115" s="184">
        <v>48.668421295166404</v>
      </c>
      <c r="D115" s="4"/>
      <c r="E115" s="4"/>
      <c r="F115" s="4"/>
      <c r="G115" s="4"/>
      <c r="H115" s="4"/>
      <c r="I115" s="4"/>
      <c r="J115" s="10">
        <f t="shared" si="2"/>
        <v>0</v>
      </c>
      <c r="K115" s="10">
        <f t="shared" si="3"/>
        <v>0</v>
      </c>
      <c r="R115" s="28"/>
      <c r="S115" s="28"/>
    </row>
    <row r="116" spans="1:19" s="2" customFormat="1" x14ac:dyDescent="0.25">
      <c r="A116" t="s">
        <v>80</v>
      </c>
      <c r="B116" s="21">
        <v>38.748743069399993</v>
      </c>
      <c r="C116" s="184">
        <v>55.281540112343997</v>
      </c>
      <c r="D116" s="4"/>
      <c r="E116" s="4"/>
      <c r="F116" s="4"/>
      <c r="G116" s="4"/>
      <c r="H116" s="4"/>
      <c r="I116" s="4"/>
      <c r="J116" s="10">
        <f t="shared" si="2"/>
        <v>0</v>
      </c>
      <c r="K116" s="10">
        <f t="shared" si="3"/>
        <v>0</v>
      </c>
      <c r="R116" s="28"/>
      <c r="S116" s="28"/>
    </row>
    <row r="117" spans="1:19" s="2" customFormat="1" x14ac:dyDescent="0.25">
      <c r="A117" t="s">
        <v>137</v>
      </c>
      <c r="B117" s="21">
        <v>43.088602293172805</v>
      </c>
      <c r="C117" s="21">
        <v>0</v>
      </c>
      <c r="D117" s="4"/>
      <c r="E117" s="4"/>
      <c r="F117" s="1"/>
      <c r="G117" s="1"/>
      <c r="H117" s="1"/>
      <c r="I117" s="1"/>
      <c r="J117" s="10">
        <f t="shared" si="2"/>
        <v>0</v>
      </c>
      <c r="K117" s="10">
        <f t="shared" si="3"/>
        <v>0</v>
      </c>
      <c r="R117" s="28"/>
      <c r="S117" s="28"/>
    </row>
    <row r="118" spans="1:19" s="2" customFormat="1" x14ac:dyDescent="0.25">
      <c r="A118" t="s">
        <v>138</v>
      </c>
      <c r="B118" s="21">
        <v>47.531791498464003</v>
      </c>
      <c r="C118" s="21">
        <v>0</v>
      </c>
      <c r="D118" s="4"/>
      <c r="E118" s="4"/>
      <c r="G118" s="1"/>
      <c r="H118" s="1"/>
      <c r="I118" s="1"/>
      <c r="J118" s="10">
        <f t="shared" si="2"/>
        <v>0</v>
      </c>
      <c r="K118" s="10">
        <f t="shared" si="3"/>
        <v>0</v>
      </c>
      <c r="R118" s="28"/>
      <c r="S118" s="28"/>
    </row>
    <row r="119" spans="1:19" s="2" customFormat="1" x14ac:dyDescent="0.25">
      <c r="A119" t="s">
        <v>139</v>
      </c>
      <c r="B119" s="21">
        <v>50.838350907052799</v>
      </c>
      <c r="C119" s="21">
        <v>0</v>
      </c>
      <c r="D119" s="4"/>
      <c r="E119" s="4"/>
      <c r="F119" s="1"/>
      <c r="G119" s="1"/>
      <c r="H119" s="1"/>
      <c r="I119" s="1"/>
      <c r="J119" s="10">
        <f t="shared" si="2"/>
        <v>0</v>
      </c>
      <c r="K119" s="10">
        <f t="shared" si="3"/>
        <v>0</v>
      </c>
      <c r="R119" s="28"/>
      <c r="S119" s="28"/>
    </row>
    <row r="120" spans="1:19" s="2" customFormat="1" x14ac:dyDescent="0.25">
      <c r="A120" t="s">
        <v>140</v>
      </c>
      <c r="B120" s="21">
        <v>54.144910315641596</v>
      </c>
      <c r="C120" s="21">
        <v>0</v>
      </c>
      <c r="D120" s="4"/>
      <c r="E120" s="4"/>
      <c r="F120" s="1"/>
      <c r="G120" s="1"/>
      <c r="H120" s="1"/>
      <c r="I120" s="1"/>
      <c r="J120" s="10">
        <f t="shared" si="2"/>
        <v>0</v>
      </c>
      <c r="K120" s="10">
        <f t="shared" si="3"/>
        <v>0</v>
      </c>
      <c r="R120" s="28"/>
      <c r="S120" s="28"/>
    </row>
    <row r="121" spans="1:19" s="2" customFormat="1" x14ac:dyDescent="0.25">
      <c r="A121" t="s">
        <v>141</v>
      </c>
      <c r="B121" s="21">
        <v>72.950966951990381</v>
      </c>
      <c r="C121" s="21">
        <v>0</v>
      </c>
      <c r="D121" s="4"/>
      <c r="E121" s="4"/>
      <c r="F121" s="1"/>
      <c r="G121" s="1"/>
      <c r="H121" s="1"/>
      <c r="I121" s="1"/>
      <c r="J121" s="10">
        <f t="shared" si="2"/>
        <v>0</v>
      </c>
      <c r="K121" s="10">
        <f t="shared" si="3"/>
        <v>0</v>
      </c>
      <c r="R121" s="28"/>
      <c r="S121" s="28"/>
    </row>
    <row r="122" spans="1:19" s="2" customFormat="1" x14ac:dyDescent="0.25">
      <c r="A122"/>
      <c r="B122" s="21">
        <v>0</v>
      </c>
      <c r="C122" s="159">
        <v>0</v>
      </c>
      <c r="D122" s="7" t="s">
        <v>99</v>
      </c>
      <c r="E122" s="8" t="s">
        <v>100</v>
      </c>
      <c r="F122" s="8" t="s">
        <v>225</v>
      </c>
      <c r="G122" s="8" t="s">
        <v>162</v>
      </c>
      <c r="H122" s="8" t="s">
        <v>163</v>
      </c>
      <c r="I122" s="9" t="s">
        <v>164</v>
      </c>
      <c r="J122" s="10"/>
      <c r="K122" s="10"/>
      <c r="R122" s="28"/>
      <c r="S122" s="28"/>
    </row>
    <row r="123" spans="1:19" s="2" customFormat="1" x14ac:dyDescent="0.25">
      <c r="A123" t="s">
        <v>81</v>
      </c>
      <c r="B123" s="21">
        <v>25.4191754535264</v>
      </c>
      <c r="C123" s="184">
        <v>36.47548347599519</v>
      </c>
      <c r="D123" s="4"/>
      <c r="E123" s="4"/>
      <c r="F123" s="4"/>
      <c r="G123" s="4">
        <v>0</v>
      </c>
      <c r="H123" s="4"/>
      <c r="I123" s="4"/>
      <c r="J123" s="10">
        <f t="shared" si="2"/>
        <v>0</v>
      </c>
      <c r="K123" s="10">
        <f t="shared" si="3"/>
        <v>0</v>
      </c>
      <c r="R123" s="28"/>
      <c r="S123" s="28"/>
    </row>
    <row r="124" spans="1:19" s="2" customFormat="1" x14ac:dyDescent="0.25">
      <c r="A124" t="s">
        <v>82</v>
      </c>
      <c r="B124" s="21">
        <v>27.692435046931202</v>
      </c>
      <c r="C124" s="184">
        <v>39.782042884583994</v>
      </c>
      <c r="D124" s="4"/>
      <c r="E124" s="4"/>
      <c r="F124" s="4"/>
      <c r="G124" s="4"/>
      <c r="H124" s="4">
        <v>0</v>
      </c>
      <c r="I124" s="4"/>
      <c r="J124" s="10">
        <f t="shared" si="2"/>
        <v>0</v>
      </c>
      <c r="K124" s="10">
        <f t="shared" si="3"/>
        <v>0</v>
      </c>
      <c r="R124" s="28"/>
      <c r="S124" s="28"/>
    </row>
    <row r="125" spans="1:19" s="2" customFormat="1" x14ac:dyDescent="0.25">
      <c r="A125" t="s">
        <v>83</v>
      </c>
      <c r="B125" s="21">
        <v>32.032294270704</v>
      </c>
      <c r="C125" s="184">
        <v>44.225232089875192</v>
      </c>
      <c r="D125" s="4"/>
      <c r="E125" s="4"/>
      <c r="F125" s="4"/>
      <c r="G125" s="4"/>
      <c r="H125" s="4"/>
      <c r="I125" s="4"/>
      <c r="J125" s="10">
        <f t="shared" si="2"/>
        <v>0</v>
      </c>
      <c r="K125" s="10">
        <f t="shared" si="3"/>
        <v>0</v>
      </c>
      <c r="R125" s="28"/>
      <c r="S125" s="28"/>
    </row>
    <row r="126" spans="1:19" s="2" customFormat="1" x14ac:dyDescent="0.25">
      <c r="A126" t="s">
        <v>84</v>
      </c>
      <c r="B126" s="21">
        <v>35.338853679292804</v>
      </c>
      <c r="C126" s="184">
        <v>48.668421295166404</v>
      </c>
      <c r="D126" s="4"/>
      <c r="E126" s="4"/>
      <c r="F126" s="4"/>
      <c r="G126" s="4"/>
      <c r="H126" s="4"/>
      <c r="I126" s="4"/>
      <c r="J126" s="10">
        <f t="shared" si="2"/>
        <v>0</v>
      </c>
      <c r="K126" s="10">
        <f t="shared" si="3"/>
        <v>0</v>
      </c>
      <c r="R126" s="28"/>
      <c r="S126" s="28"/>
    </row>
    <row r="127" spans="1:19" s="2" customFormat="1" x14ac:dyDescent="0.25">
      <c r="A127" t="s">
        <v>85</v>
      </c>
      <c r="B127" s="21">
        <v>37.612113272697599</v>
      </c>
      <c r="C127" s="184">
        <v>51.974980703755193</v>
      </c>
      <c r="D127" s="4"/>
      <c r="E127" s="4"/>
      <c r="F127" s="4"/>
      <c r="G127" s="4"/>
      <c r="H127" s="4"/>
      <c r="I127" s="4"/>
      <c r="J127" s="10">
        <f t="shared" si="2"/>
        <v>0</v>
      </c>
      <c r="K127" s="10">
        <f t="shared" si="3"/>
        <v>0</v>
      </c>
      <c r="R127" s="28"/>
      <c r="S127" s="28"/>
    </row>
    <row r="128" spans="1:19" s="2" customFormat="1" x14ac:dyDescent="0.25">
      <c r="A128" t="s">
        <v>86</v>
      </c>
      <c r="B128" s="21">
        <v>42.055302477988796</v>
      </c>
      <c r="C128" s="184">
        <v>59.724729317635195</v>
      </c>
      <c r="D128" s="4"/>
      <c r="E128" s="4"/>
      <c r="F128" s="4"/>
      <c r="G128" s="4"/>
      <c r="H128" s="4"/>
      <c r="I128" s="4"/>
      <c r="J128" s="10">
        <f t="shared" si="2"/>
        <v>0</v>
      </c>
      <c r="K128" s="10">
        <f t="shared" si="3"/>
        <v>0</v>
      </c>
      <c r="R128" s="28"/>
      <c r="S128" s="28"/>
    </row>
    <row r="129" spans="1:19" s="2" customFormat="1" x14ac:dyDescent="0.25">
      <c r="A129" t="s">
        <v>142</v>
      </c>
      <c r="B129" s="21">
        <v>45.3618618865776</v>
      </c>
      <c r="C129" s="21">
        <v>0</v>
      </c>
      <c r="D129" s="4"/>
      <c r="E129" s="4"/>
      <c r="F129" s="1"/>
      <c r="G129" s="1"/>
      <c r="H129" s="1"/>
      <c r="I129" s="1"/>
      <c r="J129" s="10">
        <f t="shared" si="2"/>
        <v>0</v>
      </c>
      <c r="K129" s="10">
        <f t="shared" si="3"/>
        <v>0</v>
      </c>
      <c r="R129" s="28"/>
      <c r="S129" s="28"/>
    </row>
    <row r="130" spans="1:19" s="2" customFormat="1" x14ac:dyDescent="0.25">
      <c r="A130" t="s">
        <v>143</v>
      </c>
      <c r="B130" s="21">
        <v>50.838350907052799</v>
      </c>
      <c r="C130" s="21">
        <v>0</v>
      </c>
      <c r="D130" s="4"/>
      <c r="E130" s="4"/>
      <c r="G130" s="1"/>
      <c r="H130" s="1"/>
      <c r="I130" s="1"/>
      <c r="J130" s="10">
        <f t="shared" si="2"/>
        <v>0</v>
      </c>
      <c r="K130" s="10">
        <f t="shared" si="3"/>
        <v>0</v>
      </c>
      <c r="R130" s="28"/>
      <c r="S130" s="28"/>
    </row>
    <row r="131" spans="1:19" s="2" customFormat="1" x14ac:dyDescent="0.25">
      <c r="A131" t="s">
        <v>144</v>
      </c>
      <c r="B131" s="21">
        <v>54.144910315641596</v>
      </c>
      <c r="C131" s="21">
        <v>0</v>
      </c>
      <c r="D131" s="4"/>
      <c r="E131" s="4"/>
      <c r="F131" s="1"/>
      <c r="G131" s="1"/>
      <c r="H131" s="1"/>
      <c r="I131" s="1"/>
      <c r="J131" s="10">
        <f t="shared" si="2"/>
        <v>0</v>
      </c>
      <c r="K131" s="10">
        <f t="shared" si="3"/>
        <v>0</v>
      </c>
      <c r="R131" s="28"/>
      <c r="S131" s="28"/>
    </row>
    <row r="132" spans="1:19" s="2" customFormat="1" x14ac:dyDescent="0.25">
      <c r="A132" t="s">
        <v>145</v>
      </c>
      <c r="B132" s="21">
        <v>57.4514697242304</v>
      </c>
      <c r="C132" s="21">
        <v>0</v>
      </c>
      <c r="D132" s="4"/>
      <c r="E132" s="4"/>
      <c r="F132" s="1"/>
      <c r="G132" s="1"/>
      <c r="H132" s="1"/>
      <c r="I132" s="1"/>
      <c r="J132" s="10">
        <f t="shared" ref="J132:J181" si="4">IFERROR((ROUND((B132*D132)+((B132*E132)*1.15),2)),"REVISAR")</f>
        <v>0</v>
      </c>
      <c r="K132" s="10">
        <f t="shared" ref="K132:K181" si="5">IFERROR((ROUND((F132*C132)+(G132*C132*1.1)+(H132*C132*1.15)+(I132*C132*1.15*1.1),2)),"REVISAR")</f>
        <v>0</v>
      </c>
      <c r="R132" s="28"/>
      <c r="S132" s="28"/>
    </row>
    <row r="133" spans="1:19" s="2" customFormat="1" x14ac:dyDescent="0.25">
      <c r="A133" t="s">
        <v>146</v>
      </c>
      <c r="B133" s="21">
        <v>77.3941561572816</v>
      </c>
      <c r="C133" s="21">
        <v>0</v>
      </c>
      <c r="D133" s="4"/>
      <c r="E133" s="4"/>
      <c r="F133" s="1"/>
      <c r="G133" s="1"/>
      <c r="H133" s="1"/>
      <c r="I133" s="1"/>
      <c r="J133" s="10">
        <f t="shared" si="4"/>
        <v>0</v>
      </c>
      <c r="K133" s="10">
        <f t="shared" si="5"/>
        <v>0</v>
      </c>
      <c r="R133" s="28"/>
      <c r="S133" s="28"/>
    </row>
    <row r="134" spans="1:19" s="2" customFormat="1" x14ac:dyDescent="0.25">
      <c r="A134"/>
      <c r="B134" s="21">
        <v>0</v>
      </c>
      <c r="C134" s="159">
        <v>0</v>
      </c>
      <c r="D134" s="7" t="s">
        <v>99</v>
      </c>
      <c r="E134" s="8" t="s">
        <v>100</v>
      </c>
      <c r="F134" s="8" t="s">
        <v>225</v>
      </c>
      <c r="G134" s="8" t="s">
        <v>162</v>
      </c>
      <c r="H134" s="8" t="s">
        <v>163</v>
      </c>
      <c r="I134" s="9" t="s">
        <v>164</v>
      </c>
      <c r="J134" s="10"/>
      <c r="K134" s="10"/>
      <c r="R134" s="28"/>
      <c r="S134" s="28"/>
    </row>
    <row r="135" spans="1:19" s="2" customFormat="1" x14ac:dyDescent="0.25">
      <c r="A135" t="s">
        <v>181</v>
      </c>
      <c r="B135" s="21">
        <v>27.692435046931202</v>
      </c>
      <c r="C135" s="184">
        <v>39.782042884583994</v>
      </c>
      <c r="D135" s="4"/>
      <c r="E135" s="4"/>
      <c r="F135" s="4"/>
      <c r="G135" s="4">
        <v>0</v>
      </c>
      <c r="H135" s="4"/>
      <c r="I135" s="4"/>
      <c r="J135" s="10">
        <f t="shared" si="4"/>
        <v>0</v>
      </c>
      <c r="K135" s="10">
        <f t="shared" si="5"/>
        <v>0</v>
      </c>
      <c r="R135" s="28"/>
      <c r="S135" s="28"/>
    </row>
    <row r="136" spans="1:19" s="2" customFormat="1" x14ac:dyDescent="0.25">
      <c r="A136" t="s">
        <v>182</v>
      </c>
      <c r="B136" s="21">
        <v>32.032294270704</v>
      </c>
      <c r="C136" s="184">
        <v>44.225232089875192</v>
      </c>
      <c r="D136" s="4"/>
      <c r="E136" s="4"/>
      <c r="F136" s="4"/>
      <c r="G136" s="4"/>
      <c r="H136" s="4">
        <v>0</v>
      </c>
      <c r="I136" s="4"/>
      <c r="J136" s="10">
        <f t="shared" si="4"/>
        <v>0</v>
      </c>
      <c r="K136" s="10">
        <f t="shared" si="5"/>
        <v>0</v>
      </c>
      <c r="R136" s="28"/>
      <c r="S136" s="28"/>
    </row>
    <row r="137" spans="1:19" s="2" customFormat="1" x14ac:dyDescent="0.25">
      <c r="A137" t="s">
        <v>183</v>
      </c>
      <c r="B137" s="21">
        <v>37.612113272697599</v>
      </c>
      <c r="C137" s="184">
        <v>50.838350907052799</v>
      </c>
      <c r="D137" s="4"/>
      <c r="E137" s="4"/>
      <c r="F137" s="4"/>
      <c r="G137" s="4"/>
      <c r="H137" s="4"/>
      <c r="I137" s="4"/>
      <c r="J137" s="10">
        <f t="shared" si="4"/>
        <v>0</v>
      </c>
      <c r="K137" s="10">
        <f t="shared" si="5"/>
        <v>0</v>
      </c>
      <c r="R137" s="28"/>
      <c r="S137" s="28"/>
    </row>
    <row r="138" spans="1:19" s="2" customFormat="1" x14ac:dyDescent="0.25">
      <c r="A138" t="s">
        <v>184</v>
      </c>
      <c r="B138" s="21">
        <v>42.055302477988796</v>
      </c>
      <c r="C138" s="184">
        <v>56.418169909046391</v>
      </c>
      <c r="D138" s="4"/>
      <c r="E138" s="4"/>
      <c r="F138" s="4"/>
      <c r="G138" s="4"/>
      <c r="H138" s="4"/>
      <c r="I138" s="4"/>
      <c r="J138" s="10">
        <f t="shared" si="4"/>
        <v>0</v>
      </c>
      <c r="K138" s="10">
        <f t="shared" si="5"/>
        <v>0</v>
      </c>
      <c r="R138" s="28"/>
      <c r="S138" s="28"/>
    </row>
    <row r="139" spans="1:19" s="2" customFormat="1" x14ac:dyDescent="0.25">
      <c r="A139" t="s">
        <v>185</v>
      </c>
      <c r="B139" s="21">
        <v>46.395161701761594</v>
      </c>
      <c r="C139" s="184">
        <v>61.894658929521597</v>
      </c>
      <c r="D139" s="4"/>
      <c r="E139" s="4"/>
      <c r="F139" s="4"/>
      <c r="G139" s="4"/>
      <c r="H139" s="4"/>
      <c r="I139" s="4"/>
      <c r="J139" s="10">
        <f t="shared" si="4"/>
        <v>0</v>
      </c>
      <c r="K139" s="10">
        <f t="shared" si="5"/>
        <v>0</v>
      </c>
      <c r="R139" s="28"/>
      <c r="S139" s="28"/>
    </row>
    <row r="140" spans="1:19" s="2" customFormat="1" x14ac:dyDescent="0.25">
      <c r="A140" t="s">
        <v>186</v>
      </c>
      <c r="B140" s="21">
        <v>55.281540112343997</v>
      </c>
      <c r="C140" s="184">
        <v>72.950966951990381</v>
      </c>
      <c r="D140" s="4"/>
      <c r="E140" s="4"/>
      <c r="F140" s="4"/>
      <c r="G140" s="4"/>
      <c r="H140" s="4"/>
      <c r="I140" s="4"/>
      <c r="J140" s="10">
        <f t="shared" si="4"/>
        <v>0</v>
      </c>
      <c r="K140" s="10">
        <f t="shared" si="5"/>
        <v>0</v>
      </c>
      <c r="R140" s="28"/>
      <c r="S140" s="28"/>
    </row>
    <row r="141" spans="1:19" s="2" customFormat="1" x14ac:dyDescent="0.25">
      <c r="A141" t="s">
        <v>187</v>
      </c>
      <c r="B141" s="21">
        <v>57.4514697242304</v>
      </c>
      <c r="C141" s="21">
        <v>0</v>
      </c>
      <c r="D141" s="4"/>
      <c r="E141" s="4"/>
      <c r="F141" s="1"/>
      <c r="G141" s="1"/>
      <c r="H141" s="1"/>
      <c r="I141" s="1"/>
      <c r="J141" s="10">
        <f t="shared" si="4"/>
        <v>0</v>
      </c>
      <c r="K141" s="10">
        <f t="shared" si="5"/>
        <v>0</v>
      </c>
      <c r="R141" s="28"/>
      <c r="S141" s="28"/>
    </row>
    <row r="142" spans="1:19" s="2" customFormat="1" x14ac:dyDescent="0.25">
      <c r="A142" t="s">
        <v>188</v>
      </c>
      <c r="B142" s="21">
        <v>59.724729317635195</v>
      </c>
      <c r="C142" s="21">
        <v>0</v>
      </c>
      <c r="D142" s="4"/>
      <c r="E142" s="4"/>
      <c r="G142" s="1"/>
      <c r="H142" s="1"/>
      <c r="I142" s="1"/>
      <c r="J142" s="10">
        <f t="shared" si="4"/>
        <v>0</v>
      </c>
      <c r="K142" s="10">
        <f t="shared" si="5"/>
        <v>0</v>
      </c>
      <c r="R142" s="28"/>
      <c r="S142" s="28"/>
    </row>
    <row r="143" spans="1:19" s="2" customFormat="1" x14ac:dyDescent="0.25">
      <c r="A143" t="s">
        <v>189</v>
      </c>
      <c r="B143" s="21">
        <v>63.031288726223998</v>
      </c>
      <c r="C143" s="21">
        <v>0</v>
      </c>
      <c r="D143" s="4"/>
      <c r="E143" s="4"/>
      <c r="F143" s="1"/>
      <c r="G143" s="1"/>
      <c r="H143" s="1"/>
      <c r="I143" s="1"/>
      <c r="J143" s="10">
        <f t="shared" si="4"/>
        <v>0</v>
      </c>
      <c r="K143" s="10">
        <f t="shared" si="5"/>
        <v>0</v>
      </c>
      <c r="R143" s="28"/>
      <c r="S143" s="28"/>
    </row>
    <row r="144" spans="1:19" s="2" customFormat="1" x14ac:dyDescent="0.25">
      <c r="A144" t="s">
        <v>190</v>
      </c>
      <c r="B144" s="21">
        <v>66.337848134812802</v>
      </c>
      <c r="C144" s="21">
        <v>0</v>
      </c>
      <c r="D144" s="4"/>
      <c r="E144" s="4"/>
      <c r="F144" s="1"/>
      <c r="G144" s="1"/>
      <c r="H144" s="1"/>
      <c r="I144" s="1"/>
      <c r="J144" s="10">
        <f t="shared" si="4"/>
        <v>0</v>
      </c>
      <c r="K144" s="10">
        <f t="shared" si="5"/>
        <v>0</v>
      </c>
      <c r="R144" s="28"/>
      <c r="S144" s="28"/>
    </row>
    <row r="145" spans="1:19" s="2" customFormat="1" x14ac:dyDescent="0.25">
      <c r="A145" t="s">
        <v>191</v>
      </c>
      <c r="B145" s="21">
        <v>79.564085769167988</v>
      </c>
      <c r="C145" s="21">
        <v>0</v>
      </c>
      <c r="D145" s="4"/>
      <c r="E145" s="4"/>
      <c r="F145" s="1"/>
      <c r="G145" s="1"/>
      <c r="H145" s="1"/>
      <c r="I145" s="1"/>
      <c r="J145" s="10">
        <f t="shared" si="4"/>
        <v>0</v>
      </c>
      <c r="K145" s="10">
        <f t="shared" si="5"/>
        <v>0</v>
      </c>
      <c r="R145" s="28"/>
      <c r="S145" s="28"/>
    </row>
    <row r="146" spans="1:19" s="2" customFormat="1" x14ac:dyDescent="0.25">
      <c r="A146"/>
      <c r="B146" s="21">
        <v>0</v>
      </c>
      <c r="C146" s="159">
        <v>0</v>
      </c>
      <c r="D146" s="7" t="s">
        <v>99</v>
      </c>
      <c r="E146" s="8" t="s">
        <v>100</v>
      </c>
      <c r="F146" s="8" t="s">
        <v>225</v>
      </c>
      <c r="G146" s="8" t="s">
        <v>162</v>
      </c>
      <c r="H146" s="8" t="s">
        <v>163</v>
      </c>
      <c r="I146" s="9" t="s">
        <v>164</v>
      </c>
      <c r="J146" s="10"/>
      <c r="K146" s="10"/>
      <c r="R146" s="28"/>
      <c r="S146" s="28"/>
    </row>
    <row r="147" spans="1:19" s="2" customFormat="1" x14ac:dyDescent="0.25">
      <c r="A147" t="s">
        <v>192</v>
      </c>
      <c r="B147" s="21">
        <v>30.998994455519998</v>
      </c>
      <c r="C147" s="184">
        <v>43.088602293172805</v>
      </c>
      <c r="D147" s="4"/>
      <c r="E147" s="4"/>
      <c r="F147" s="4"/>
      <c r="G147" s="4">
        <v>0</v>
      </c>
      <c r="H147" s="4"/>
      <c r="I147" s="4"/>
      <c r="J147" s="10">
        <f t="shared" si="4"/>
        <v>0</v>
      </c>
      <c r="K147" s="10">
        <f t="shared" si="5"/>
        <v>0</v>
      </c>
      <c r="R147" s="28"/>
      <c r="S147" s="28"/>
    </row>
    <row r="148" spans="1:19" s="2" customFormat="1" x14ac:dyDescent="0.25">
      <c r="A148" t="s">
        <v>193</v>
      </c>
      <c r="B148" s="21">
        <v>34.305553864108802</v>
      </c>
      <c r="C148" s="184">
        <v>46.395161701761594</v>
      </c>
      <c r="D148" s="4"/>
      <c r="E148" s="4"/>
      <c r="F148" s="4"/>
      <c r="G148" s="4"/>
      <c r="H148" s="4">
        <v>0</v>
      </c>
      <c r="I148" s="4"/>
      <c r="J148" s="10">
        <f t="shared" si="4"/>
        <v>0</v>
      </c>
      <c r="K148" s="10">
        <f t="shared" si="5"/>
        <v>0</v>
      </c>
      <c r="R148" s="28"/>
      <c r="S148" s="28"/>
    </row>
    <row r="149" spans="1:19" s="2" customFormat="1" x14ac:dyDescent="0.25">
      <c r="A149" t="s">
        <v>194</v>
      </c>
      <c r="B149" s="21">
        <v>47.531791498464003</v>
      </c>
      <c r="C149" s="184">
        <v>60.861359114337596</v>
      </c>
      <c r="D149" s="4"/>
      <c r="E149" s="4"/>
      <c r="F149" s="4"/>
      <c r="G149" s="4"/>
      <c r="H149" s="4"/>
      <c r="I149" s="4"/>
      <c r="J149" s="10">
        <f t="shared" si="4"/>
        <v>0</v>
      </c>
      <c r="K149" s="10">
        <f t="shared" si="5"/>
        <v>0</v>
      </c>
      <c r="R149" s="28"/>
      <c r="S149" s="28"/>
    </row>
    <row r="150" spans="1:19" s="2" customFormat="1" x14ac:dyDescent="0.25">
      <c r="A150" t="s">
        <v>195</v>
      </c>
      <c r="B150" s="21">
        <v>53.111610500457601</v>
      </c>
      <c r="C150" s="184">
        <v>67.474477931515196</v>
      </c>
      <c r="D150" s="4"/>
      <c r="E150" s="4"/>
      <c r="F150" s="4"/>
      <c r="G150" s="4"/>
      <c r="H150" s="4"/>
      <c r="I150" s="4"/>
      <c r="J150" s="10">
        <f t="shared" si="4"/>
        <v>0</v>
      </c>
      <c r="K150" s="10">
        <f t="shared" si="5"/>
        <v>0</v>
      </c>
      <c r="R150" s="28"/>
      <c r="S150" s="28"/>
    </row>
    <row r="151" spans="1:19" s="2" customFormat="1" x14ac:dyDescent="0.25">
      <c r="A151" t="s">
        <v>196</v>
      </c>
      <c r="B151" s="21">
        <v>57.4514697242304</v>
      </c>
      <c r="C151" s="184">
        <v>72.950966951990381</v>
      </c>
      <c r="D151" s="4"/>
      <c r="E151" s="4"/>
      <c r="F151" s="4"/>
      <c r="G151" s="4"/>
      <c r="H151" s="4"/>
      <c r="I151" s="4"/>
      <c r="J151" s="10">
        <f t="shared" si="4"/>
        <v>0</v>
      </c>
      <c r="K151" s="10">
        <f t="shared" si="5"/>
        <v>0</v>
      </c>
      <c r="R151" s="28"/>
      <c r="S151" s="28"/>
    </row>
    <row r="152" spans="1:19" s="2" customFormat="1" x14ac:dyDescent="0.25">
      <c r="A152" t="s">
        <v>197</v>
      </c>
      <c r="B152" s="21">
        <v>64.167918522926399</v>
      </c>
      <c r="C152" s="184">
        <v>81.837345362572805</v>
      </c>
      <c r="D152" s="4"/>
      <c r="E152" s="4"/>
      <c r="F152" s="4"/>
      <c r="G152" s="4"/>
      <c r="H152" s="4"/>
      <c r="I152" s="4"/>
      <c r="J152" s="10">
        <f t="shared" si="4"/>
        <v>0</v>
      </c>
      <c r="K152" s="10">
        <f t="shared" si="5"/>
        <v>0</v>
      </c>
      <c r="R152" s="28"/>
      <c r="S152" s="28"/>
    </row>
    <row r="153" spans="1:19" s="2" customFormat="1" x14ac:dyDescent="0.25">
      <c r="A153" t="s">
        <v>198</v>
      </c>
      <c r="B153" s="21">
        <v>67.474477931515196</v>
      </c>
      <c r="C153" s="21">
        <v>0</v>
      </c>
      <c r="D153" s="4"/>
      <c r="E153" s="4"/>
      <c r="F153" s="1"/>
      <c r="G153" s="1"/>
      <c r="H153" s="1"/>
      <c r="I153" s="1"/>
      <c r="J153" s="10">
        <f t="shared" si="4"/>
        <v>0</v>
      </c>
      <c r="K153" s="10">
        <f t="shared" si="5"/>
        <v>0</v>
      </c>
      <c r="R153" s="28"/>
      <c r="S153" s="28"/>
    </row>
    <row r="154" spans="1:19" s="2" customFormat="1" x14ac:dyDescent="0.25">
      <c r="A154" t="s">
        <v>199</v>
      </c>
      <c r="B154" s="21">
        <v>70.781037340104007</v>
      </c>
      <c r="C154" s="21">
        <v>0</v>
      </c>
      <c r="D154" s="4"/>
      <c r="E154" s="4"/>
      <c r="G154" s="1"/>
      <c r="H154" s="1"/>
      <c r="I154" s="1"/>
      <c r="J154" s="10">
        <f t="shared" si="4"/>
        <v>0</v>
      </c>
      <c r="K154" s="10">
        <f t="shared" si="5"/>
        <v>0</v>
      </c>
      <c r="R154" s="28"/>
      <c r="S154" s="28"/>
    </row>
    <row r="155" spans="1:19" s="2" customFormat="1" x14ac:dyDescent="0.25">
      <c r="A155" t="s">
        <v>200</v>
      </c>
      <c r="B155" s="21">
        <v>72.950966951990381</v>
      </c>
      <c r="C155" s="21">
        <v>0</v>
      </c>
      <c r="D155" s="4"/>
      <c r="E155" s="4"/>
      <c r="F155" s="1"/>
      <c r="G155" s="1"/>
      <c r="H155" s="1"/>
      <c r="I155" s="1"/>
      <c r="J155" s="10">
        <f t="shared" si="4"/>
        <v>0</v>
      </c>
      <c r="K155" s="10">
        <f t="shared" si="5"/>
        <v>0</v>
      </c>
      <c r="R155" s="28"/>
      <c r="S155" s="28"/>
    </row>
    <row r="156" spans="1:19" s="2" customFormat="1" x14ac:dyDescent="0.25">
      <c r="A156" t="s">
        <v>201</v>
      </c>
      <c r="B156" s="21">
        <v>76.257526360579206</v>
      </c>
      <c r="C156" s="21">
        <v>0</v>
      </c>
      <c r="D156" s="4"/>
      <c r="E156" s="4"/>
      <c r="F156" s="1"/>
      <c r="G156" s="1"/>
      <c r="H156" s="1"/>
      <c r="I156" s="1"/>
      <c r="J156" s="10">
        <f t="shared" si="4"/>
        <v>0</v>
      </c>
      <c r="K156" s="10">
        <f t="shared" si="5"/>
        <v>0</v>
      </c>
      <c r="R156" s="28"/>
      <c r="S156" s="28"/>
    </row>
    <row r="157" spans="1:19" s="2" customFormat="1" x14ac:dyDescent="0.25">
      <c r="A157" t="s">
        <v>202</v>
      </c>
      <c r="B157" s="21">
        <v>82.973975159275199</v>
      </c>
      <c r="C157" s="21">
        <v>0</v>
      </c>
      <c r="D157" s="4"/>
      <c r="E157" s="4"/>
      <c r="F157" s="1"/>
      <c r="G157" s="1"/>
      <c r="H157" s="1"/>
      <c r="I157" s="1"/>
      <c r="J157" s="10">
        <f t="shared" si="4"/>
        <v>0</v>
      </c>
      <c r="K157" s="10">
        <f t="shared" si="5"/>
        <v>0</v>
      </c>
      <c r="R157" s="28"/>
      <c r="S157" s="28"/>
    </row>
    <row r="158" spans="1:19" s="2" customFormat="1" x14ac:dyDescent="0.25">
      <c r="A158"/>
      <c r="B158" s="21">
        <v>0</v>
      </c>
      <c r="C158" s="159">
        <v>0</v>
      </c>
      <c r="D158" s="7" t="s">
        <v>99</v>
      </c>
      <c r="E158" s="8" t="s">
        <v>100</v>
      </c>
      <c r="F158" s="8" t="s">
        <v>225</v>
      </c>
      <c r="G158" s="8" t="s">
        <v>162</v>
      </c>
      <c r="H158" s="8" t="s">
        <v>163</v>
      </c>
      <c r="I158" s="9" t="s">
        <v>164</v>
      </c>
      <c r="J158" s="10"/>
      <c r="K158" s="10"/>
      <c r="R158" s="28"/>
      <c r="S158" s="28"/>
    </row>
    <row r="159" spans="1:19" s="2" customFormat="1" x14ac:dyDescent="0.25">
      <c r="A159" t="s">
        <v>203</v>
      </c>
      <c r="B159" s="21">
        <v>40.918672681286402</v>
      </c>
      <c r="C159" s="184">
        <v>53.111610500457601</v>
      </c>
      <c r="D159" s="4"/>
      <c r="E159" s="4"/>
      <c r="F159" s="4"/>
      <c r="G159" s="4">
        <v>0</v>
      </c>
      <c r="H159" s="4"/>
      <c r="I159" s="4"/>
      <c r="J159" s="10">
        <f t="shared" si="4"/>
        <v>0</v>
      </c>
      <c r="K159" s="10">
        <f t="shared" si="5"/>
        <v>0</v>
      </c>
      <c r="R159" s="28"/>
      <c r="S159" s="28"/>
    </row>
    <row r="160" spans="1:19" s="2" customFormat="1" x14ac:dyDescent="0.25">
      <c r="A160" t="s">
        <v>204</v>
      </c>
      <c r="B160" s="21">
        <v>45.3618618865776</v>
      </c>
      <c r="C160" s="184">
        <v>58.588099520932808</v>
      </c>
      <c r="D160" s="4"/>
      <c r="E160" s="4"/>
      <c r="F160" s="4"/>
      <c r="G160" s="4"/>
      <c r="H160" s="4">
        <v>0</v>
      </c>
      <c r="I160" s="4"/>
      <c r="J160" s="10">
        <f t="shared" si="4"/>
        <v>0</v>
      </c>
      <c r="K160" s="10">
        <f t="shared" si="5"/>
        <v>0</v>
      </c>
      <c r="R160" s="28"/>
      <c r="S160" s="28"/>
    </row>
    <row r="161" spans="1:19" s="2" customFormat="1" x14ac:dyDescent="0.25">
      <c r="A161" t="s">
        <v>205</v>
      </c>
      <c r="B161" s="21">
        <v>49.805051091868805</v>
      </c>
      <c r="C161" s="184">
        <v>64.167918522926399</v>
      </c>
      <c r="D161" s="4"/>
      <c r="E161" s="4"/>
      <c r="F161" s="4"/>
      <c r="G161" s="4"/>
      <c r="H161" s="4"/>
      <c r="I161" s="4"/>
      <c r="J161" s="10">
        <f t="shared" si="4"/>
        <v>0</v>
      </c>
      <c r="K161" s="10">
        <f t="shared" si="5"/>
        <v>0</v>
      </c>
      <c r="R161" s="28"/>
      <c r="S161" s="28"/>
    </row>
    <row r="162" spans="1:19" s="2" customFormat="1" x14ac:dyDescent="0.25">
      <c r="A162" t="s">
        <v>206</v>
      </c>
      <c r="B162" s="21">
        <v>54.144910315641596</v>
      </c>
      <c r="C162" s="184">
        <v>68.50777774669919</v>
      </c>
      <c r="D162" s="4"/>
      <c r="E162" s="4"/>
      <c r="F162" s="4"/>
      <c r="G162" s="4"/>
      <c r="H162" s="4"/>
      <c r="I162" s="4"/>
      <c r="J162" s="10">
        <f t="shared" si="4"/>
        <v>0</v>
      </c>
      <c r="K162" s="10">
        <f t="shared" si="5"/>
        <v>0</v>
      </c>
      <c r="R162" s="28"/>
      <c r="S162" s="28"/>
    </row>
    <row r="163" spans="1:19" s="2" customFormat="1" x14ac:dyDescent="0.25">
      <c r="A163" t="s">
        <v>207</v>
      </c>
      <c r="B163" s="21">
        <v>58.588099520932808</v>
      </c>
      <c r="C163" s="184">
        <v>75.224226545395197</v>
      </c>
      <c r="D163" s="4"/>
      <c r="E163" s="4"/>
      <c r="F163" s="4"/>
      <c r="G163" s="4"/>
      <c r="H163" s="4"/>
      <c r="I163" s="4"/>
      <c r="J163" s="10">
        <f t="shared" si="4"/>
        <v>0</v>
      </c>
      <c r="K163" s="10">
        <f t="shared" si="5"/>
        <v>0</v>
      </c>
      <c r="R163" s="28"/>
      <c r="S163" s="28"/>
    </row>
    <row r="164" spans="1:19" s="2" customFormat="1" x14ac:dyDescent="0.25">
      <c r="A164" t="s">
        <v>208</v>
      </c>
      <c r="B164" s="21">
        <v>67.474477931515196</v>
      </c>
      <c r="C164" s="184">
        <v>85.143904771161615</v>
      </c>
      <c r="D164" s="4"/>
      <c r="E164" s="4"/>
      <c r="F164" s="4"/>
      <c r="G164" s="4"/>
      <c r="H164" s="4"/>
      <c r="I164" s="4"/>
      <c r="J164" s="10">
        <f t="shared" si="4"/>
        <v>0</v>
      </c>
      <c r="K164" s="10">
        <f t="shared" si="5"/>
        <v>0</v>
      </c>
      <c r="R164" s="28"/>
      <c r="S164" s="28"/>
    </row>
    <row r="165" spans="1:19" s="2" customFormat="1" x14ac:dyDescent="0.25">
      <c r="A165" t="s">
        <v>209</v>
      </c>
      <c r="B165" s="21">
        <v>69.644407543401627</v>
      </c>
      <c r="C165" s="21">
        <v>0</v>
      </c>
      <c r="D165" s="4"/>
      <c r="E165" s="4"/>
      <c r="F165" s="1"/>
      <c r="G165" s="1"/>
      <c r="H165" s="1"/>
      <c r="I165" s="1"/>
      <c r="J165" s="10">
        <f t="shared" si="4"/>
        <v>0</v>
      </c>
      <c r="K165" s="10">
        <f t="shared" si="5"/>
        <v>0</v>
      </c>
      <c r="R165" s="28"/>
      <c r="S165" s="28"/>
    </row>
    <row r="166" spans="1:19" s="2" customFormat="1" x14ac:dyDescent="0.25">
      <c r="A166" t="s">
        <v>210</v>
      </c>
      <c r="B166" s="21">
        <v>71.917667136806401</v>
      </c>
      <c r="C166" s="21">
        <v>0</v>
      </c>
      <c r="D166" s="4"/>
      <c r="E166" s="4"/>
      <c r="G166" s="1"/>
      <c r="H166" s="1"/>
      <c r="I166" s="1"/>
      <c r="J166" s="10">
        <f t="shared" si="4"/>
        <v>0</v>
      </c>
      <c r="K166" s="10">
        <f t="shared" si="5"/>
        <v>0</v>
      </c>
      <c r="R166" s="28"/>
      <c r="S166" s="28"/>
    </row>
    <row r="167" spans="1:19" s="2" customFormat="1" x14ac:dyDescent="0.25">
      <c r="A167" t="s">
        <v>211</v>
      </c>
      <c r="B167" s="21">
        <v>75.224226545395197</v>
      </c>
      <c r="C167" s="21">
        <v>0</v>
      </c>
      <c r="D167" s="4"/>
      <c r="E167" s="4"/>
      <c r="F167" s="1"/>
      <c r="G167" s="1"/>
      <c r="H167" s="1"/>
      <c r="I167" s="1"/>
      <c r="J167" s="10">
        <f t="shared" si="4"/>
        <v>0</v>
      </c>
      <c r="K167" s="10">
        <f t="shared" si="5"/>
        <v>0</v>
      </c>
      <c r="R167" s="28"/>
      <c r="S167" s="28"/>
    </row>
    <row r="168" spans="1:19" s="2" customFormat="1" x14ac:dyDescent="0.25">
      <c r="A168" t="s">
        <v>212</v>
      </c>
      <c r="B168" s="21">
        <v>78.530785953983994</v>
      </c>
      <c r="C168" s="21">
        <v>0</v>
      </c>
      <c r="D168" s="4"/>
      <c r="E168" s="4"/>
      <c r="F168" s="1"/>
      <c r="G168" s="1"/>
      <c r="H168" s="1"/>
      <c r="I168" s="1"/>
      <c r="J168" s="10">
        <f t="shared" si="4"/>
        <v>0</v>
      </c>
      <c r="K168" s="10">
        <f t="shared" si="5"/>
        <v>0</v>
      </c>
      <c r="R168" s="28"/>
      <c r="S168" s="28"/>
    </row>
    <row r="169" spans="1:19" s="2" customFormat="1" x14ac:dyDescent="0.25">
      <c r="A169" t="s">
        <v>213</v>
      </c>
      <c r="B169" s="21">
        <v>86.280534567864009</v>
      </c>
      <c r="C169" s="21">
        <v>0</v>
      </c>
      <c r="D169" s="4"/>
      <c r="E169" s="4"/>
      <c r="F169" s="1"/>
      <c r="G169" s="1"/>
      <c r="H169" s="1"/>
      <c r="I169" s="1"/>
      <c r="J169" s="10">
        <f t="shared" si="4"/>
        <v>0</v>
      </c>
      <c r="K169" s="10">
        <f t="shared" si="5"/>
        <v>0</v>
      </c>
      <c r="R169" s="28"/>
      <c r="S169" s="28"/>
    </row>
    <row r="170" spans="1:19" s="2" customFormat="1" x14ac:dyDescent="0.25">
      <c r="A170"/>
      <c r="B170" s="21">
        <v>0</v>
      </c>
      <c r="C170" s="159">
        <v>0</v>
      </c>
      <c r="D170" s="7" t="s">
        <v>99</v>
      </c>
      <c r="E170" s="8" t="s">
        <v>100</v>
      </c>
      <c r="F170" s="8" t="s">
        <v>225</v>
      </c>
      <c r="G170" s="8" t="s">
        <v>162</v>
      </c>
      <c r="H170" s="8" t="s">
        <v>163</v>
      </c>
      <c r="I170" s="9" t="s">
        <v>164</v>
      </c>
      <c r="J170" s="10"/>
      <c r="K170" s="10"/>
      <c r="R170" s="28"/>
      <c r="S170" s="28"/>
    </row>
    <row r="171" spans="1:19" s="2" customFormat="1" x14ac:dyDescent="0.25">
      <c r="A171" t="s">
        <v>214</v>
      </c>
      <c r="B171" s="21">
        <v>47.531791498464003</v>
      </c>
      <c r="C171" s="184">
        <v>59.724729317635195</v>
      </c>
      <c r="D171" s="4"/>
      <c r="E171" s="4"/>
      <c r="F171" s="4"/>
      <c r="G171" s="4">
        <v>0</v>
      </c>
      <c r="H171" s="4"/>
      <c r="I171" s="4"/>
      <c r="J171" s="10">
        <f t="shared" si="4"/>
        <v>0</v>
      </c>
      <c r="K171" s="10">
        <f t="shared" si="5"/>
        <v>0</v>
      </c>
      <c r="R171" s="28"/>
      <c r="S171" s="28"/>
    </row>
    <row r="172" spans="1:19" s="2" customFormat="1" x14ac:dyDescent="0.25">
      <c r="A172" t="s">
        <v>215</v>
      </c>
      <c r="B172" s="21">
        <v>51.974980703755193</v>
      </c>
      <c r="C172" s="184">
        <v>65.201218338110394</v>
      </c>
      <c r="D172" s="4"/>
      <c r="E172" s="4"/>
      <c r="F172" s="4"/>
      <c r="G172" s="4"/>
      <c r="H172" s="4">
        <v>0</v>
      </c>
      <c r="I172" s="4"/>
      <c r="J172" s="10">
        <f t="shared" si="4"/>
        <v>0</v>
      </c>
      <c r="K172" s="10">
        <f t="shared" si="5"/>
        <v>0</v>
      </c>
      <c r="R172" s="28"/>
      <c r="S172" s="28"/>
    </row>
    <row r="173" spans="1:19" s="2" customFormat="1" x14ac:dyDescent="0.25">
      <c r="A173" t="s">
        <v>216</v>
      </c>
      <c r="B173" s="21">
        <v>57.4514697242304</v>
      </c>
      <c r="C173" s="184">
        <v>70.781037340104007</v>
      </c>
      <c r="D173" s="4"/>
      <c r="E173" s="4"/>
      <c r="F173" s="4"/>
      <c r="G173" s="4"/>
      <c r="H173" s="4"/>
      <c r="I173" s="4"/>
      <c r="J173" s="10">
        <f t="shared" si="4"/>
        <v>0</v>
      </c>
      <c r="K173" s="10">
        <f t="shared" si="5"/>
        <v>0</v>
      </c>
      <c r="R173" s="28"/>
      <c r="S173" s="28"/>
    </row>
    <row r="174" spans="1:19" s="2" customFormat="1" x14ac:dyDescent="0.25">
      <c r="A174" t="s">
        <v>217</v>
      </c>
      <c r="B174" s="21">
        <v>60.861359114337596</v>
      </c>
      <c r="C174" s="184">
        <v>76.257526360579206</v>
      </c>
      <c r="D174" s="4"/>
      <c r="E174" s="4"/>
      <c r="F174" s="4"/>
      <c r="G174" s="4"/>
      <c r="H174" s="4"/>
      <c r="I174" s="4"/>
      <c r="J174" s="10">
        <f t="shared" si="4"/>
        <v>0</v>
      </c>
      <c r="K174" s="10">
        <f t="shared" si="5"/>
        <v>0</v>
      </c>
      <c r="R174" s="28"/>
      <c r="S174" s="28"/>
    </row>
    <row r="175" spans="1:19" s="2" customFormat="1" x14ac:dyDescent="0.25">
      <c r="A175" t="s">
        <v>218</v>
      </c>
      <c r="B175" s="21">
        <v>66.337848134812802</v>
      </c>
      <c r="C175" s="184">
        <v>81.837345362572805</v>
      </c>
      <c r="D175" s="4"/>
      <c r="E175" s="4"/>
      <c r="F175" s="4"/>
      <c r="G175" s="4"/>
      <c r="H175" s="4"/>
      <c r="I175" s="4"/>
      <c r="J175" s="10">
        <f t="shared" si="4"/>
        <v>0</v>
      </c>
      <c r="K175" s="10">
        <f t="shared" si="5"/>
        <v>0</v>
      </c>
      <c r="R175" s="28"/>
      <c r="S175" s="28"/>
    </row>
    <row r="176" spans="1:19" s="2" customFormat="1" x14ac:dyDescent="0.25">
      <c r="A176" t="s">
        <v>219</v>
      </c>
      <c r="B176" s="21">
        <v>78.530785953983994</v>
      </c>
      <c r="C176" s="184">
        <v>97.336842590332807</v>
      </c>
      <c r="D176" s="4"/>
      <c r="E176" s="4"/>
      <c r="F176" s="4"/>
      <c r="G176" s="4"/>
      <c r="H176" s="4"/>
      <c r="I176" s="4"/>
      <c r="J176" s="10">
        <f t="shared" si="4"/>
        <v>0</v>
      </c>
      <c r="K176" s="10">
        <f t="shared" si="5"/>
        <v>0</v>
      </c>
      <c r="R176" s="28"/>
      <c r="S176" s="28"/>
    </row>
    <row r="177" spans="1:19" s="2" customFormat="1" x14ac:dyDescent="0.25">
      <c r="A177" t="s">
        <v>220</v>
      </c>
      <c r="B177" s="21">
        <v>80.700715565870397</v>
      </c>
      <c r="C177" s="21">
        <v>0</v>
      </c>
      <c r="D177" s="4"/>
      <c r="E177" s="4"/>
      <c r="F177" s="1"/>
      <c r="G177" s="1"/>
      <c r="H177" s="1"/>
      <c r="I177" s="1"/>
      <c r="J177" s="10">
        <f t="shared" si="4"/>
        <v>0</v>
      </c>
      <c r="K177" s="10">
        <f t="shared" si="5"/>
        <v>0</v>
      </c>
      <c r="R177" s="28"/>
      <c r="S177" s="28"/>
    </row>
    <row r="178" spans="1:19" s="2" customFormat="1" x14ac:dyDescent="0.25">
      <c r="A178" t="s">
        <v>221</v>
      </c>
      <c r="B178" s="21">
        <v>82.973975159275199</v>
      </c>
      <c r="C178" s="21">
        <v>0</v>
      </c>
      <c r="D178" s="4"/>
      <c r="E178" s="4"/>
      <c r="G178" s="1"/>
      <c r="H178" s="1"/>
      <c r="I178" s="1"/>
      <c r="J178" s="10">
        <f t="shared" si="4"/>
        <v>0</v>
      </c>
      <c r="K178" s="10">
        <f t="shared" si="5"/>
        <v>0</v>
      </c>
      <c r="R178" s="28"/>
      <c r="S178" s="28"/>
    </row>
    <row r="179" spans="1:19" s="2" customFormat="1" x14ac:dyDescent="0.25">
      <c r="A179" t="s">
        <v>222</v>
      </c>
      <c r="B179" s="21">
        <v>86.280534567864009</v>
      </c>
      <c r="C179" s="21">
        <v>0</v>
      </c>
      <c r="D179" s="4"/>
      <c r="E179" s="4"/>
      <c r="F179" s="1"/>
      <c r="G179" s="1"/>
      <c r="H179" s="1"/>
      <c r="I179" s="1"/>
      <c r="J179" s="10">
        <f t="shared" si="4"/>
        <v>0</v>
      </c>
      <c r="K179" s="10">
        <f t="shared" si="5"/>
        <v>0</v>
      </c>
      <c r="R179" s="28"/>
      <c r="S179" s="28"/>
    </row>
    <row r="180" spans="1:19" s="2" customFormat="1" x14ac:dyDescent="0.25">
      <c r="A180" t="s">
        <v>223</v>
      </c>
      <c r="B180" s="21">
        <v>89.587093976452806</v>
      </c>
      <c r="C180" s="21">
        <v>0</v>
      </c>
      <c r="D180" s="4"/>
      <c r="E180" s="4"/>
      <c r="F180" s="1"/>
      <c r="G180" s="1"/>
      <c r="H180" s="1"/>
      <c r="I180" s="1"/>
      <c r="J180" s="10">
        <f t="shared" si="4"/>
        <v>0</v>
      </c>
      <c r="K180" s="10">
        <f t="shared" si="5"/>
        <v>0</v>
      </c>
      <c r="R180" s="28"/>
      <c r="S180" s="28"/>
    </row>
    <row r="181" spans="1:19" s="2" customFormat="1" x14ac:dyDescent="0.25">
      <c r="A181" t="s">
        <v>224</v>
      </c>
      <c r="B181" s="21">
        <v>95.063582996928005</v>
      </c>
      <c r="C181" s="21">
        <v>0</v>
      </c>
      <c r="D181" s="4"/>
      <c r="E181" s="4"/>
      <c r="F181" s="1"/>
      <c r="G181" s="1"/>
      <c r="H181" s="1"/>
      <c r="I181" s="1"/>
      <c r="J181" s="10">
        <f t="shared" si="4"/>
        <v>0</v>
      </c>
      <c r="K181" s="10">
        <f t="shared" si="5"/>
        <v>0</v>
      </c>
      <c r="R181" s="28"/>
      <c r="S181" s="28"/>
    </row>
    <row r="182" spans="1:19" s="2" customFormat="1" x14ac:dyDescent="0.25">
      <c r="A182"/>
      <c r="B182" s="10"/>
      <c r="C182" s="10"/>
      <c r="D182" s="12"/>
      <c r="E182" s="12"/>
      <c r="F182" s="12"/>
      <c r="G182" s="3"/>
      <c r="H182" s="3"/>
      <c r="J182" s="10"/>
      <c r="K182" s="10"/>
      <c r="R182" s="28"/>
      <c r="S182" s="28"/>
    </row>
    <row r="183" spans="1:19" s="2" customFormat="1" x14ac:dyDescent="0.25">
      <c r="A183"/>
      <c r="C183"/>
      <c r="D183" s="5" t="s">
        <v>226</v>
      </c>
      <c r="E183" s="5" t="s">
        <v>161</v>
      </c>
      <c r="F183" s="1"/>
      <c r="G183" s="262" t="s">
        <v>227</v>
      </c>
      <c r="H183" s="262"/>
      <c r="J183" s="10"/>
      <c r="K183" s="10"/>
      <c r="R183" s="28"/>
      <c r="S183" s="28"/>
    </row>
    <row r="184" spans="1:19" s="2" customFormat="1" x14ac:dyDescent="0.25">
      <c r="A184" s="17" t="s">
        <v>613</v>
      </c>
      <c r="C184"/>
      <c r="D184" s="6">
        <f>ROUND(SUM(J1:J181),2)</f>
        <v>0</v>
      </c>
      <c r="E184" s="6">
        <f>ROUND(SUM(K1:K181),2)</f>
        <v>0</v>
      </c>
      <c r="F184" s="3"/>
      <c r="G184" s="268">
        <f>ROUND((D184+E184),2)</f>
        <v>0</v>
      </c>
      <c r="H184" s="268"/>
      <c r="J184" s="10"/>
      <c r="K184" s="10"/>
      <c r="R184" s="28"/>
      <c r="S184" s="28"/>
    </row>
    <row r="185" spans="1:19" s="2" customFormat="1" x14ac:dyDescent="0.25">
      <c r="A185"/>
      <c r="C185"/>
      <c r="D185" s="7" t="s">
        <v>99</v>
      </c>
      <c r="E185" s="8" t="s">
        <v>100</v>
      </c>
      <c r="F185" s="8" t="s">
        <v>225</v>
      </c>
      <c r="G185" s="8" t="s">
        <v>162</v>
      </c>
      <c r="H185" s="8" t="s">
        <v>163</v>
      </c>
      <c r="I185" s="9" t="s">
        <v>164</v>
      </c>
      <c r="J185" s="10"/>
      <c r="K185" s="10"/>
    </row>
    <row r="186" spans="1:19" s="2" customFormat="1" x14ac:dyDescent="0.25">
      <c r="A186" s="17" t="s">
        <v>595</v>
      </c>
      <c r="C186"/>
      <c r="D186" s="164">
        <f t="shared" ref="D186:I186" si="6">SUM(D3:D181)</f>
        <v>0</v>
      </c>
      <c r="E186" s="164">
        <f t="shared" si="6"/>
        <v>0</v>
      </c>
      <c r="F186" s="164">
        <f t="shared" si="6"/>
        <v>0</v>
      </c>
      <c r="G186" s="164">
        <f t="shared" si="6"/>
        <v>0</v>
      </c>
      <c r="H186" s="164">
        <f t="shared" si="6"/>
        <v>0</v>
      </c>
      <c r="I186" s="195">
        <f t="shared" si="6"/>
        <v>0</v>
      </c>
      <c r="J186" s="10"/>
      <c r="K186" s="10"/>
    </row>
    <row r="187" spans="1:19" s="2" customFormat="1" x14ac:dyDescent="0.25">
      <c r="A187"/>
      <c r="C187"/>
      <c r="D187" s="1"/>
      <c r="E187" s="1"/>
      <c r="F187" s="1"/>
      <c r="G187" s="3"/>
      <c r="H187" s="3"/>
      <c r="J187" s="10"/>
      <c r="K187" s="10"/>
      <c r="R187" s="28"/>
      <c r="S187" s="28"/>
    </row>
    <row r="188" spans="1:19" s="2" customFormat="1" x14ac:dyDescent="0.25">
      <c r="A188" s="260" t="s">
        <v>247</v>
      </c>
      <c r="B188" s="260"/>
      <c r="C188" s="260"/>
      <c r="D188" s="11" t="s">
        <v>155</v>
      </c>
      <c r="E188" s="16" t="s">
        <v>241</v>
      </c>
      <c r="F188"/>
      <c r="G188" s="3"/>
      <c r="H188" s="3"/>
      <c r="J188" s="10"/>
      <c r="K188" s="10"/>
      <c r="R188" s="28"/>
      <c r="S188" s="28"/>
    </row>
    <row r="189" spans="1:19" s="2" customFormat="1" x14ac:dyDescent="0.25">
      <c r="A189" s="23" t="s">
        <v>151</v>
      </c>
      <c r="B189" s="184">
        <v>10.350311399999999</v>
      </c>
      <c r="C189" s="10"/>
      <c r="D189" s="4"/>
      <c r="E189" s="3">
        <f>IFERROR((ROUND((B189*D189),2)),"REVISAR")</f>
        <v>0</v>
      </c>
      <c r="F189" s="1"/>
      <c r="G189" s="3"/>
      <c r="H189" s="3"/>
      <c r="J189" s="10"/>
      <c r="K189" s="10"/>
      <c r="R189" s="28"/>
      <c r="S189" s="28"/>
    </row>
    <row r="190" spans="1:19" s="2" customFormat="1" x14ac:dyDescent="0.25">
      <c r="A190" s="24" t="s">
        <v>153</v>
      </c>
      <c r="B190" s="184">
        <v>16.205032999999997</v>
      </c>
      <c r="C190" s="10"/>
      <c r="D190" s="4"/>
      <c r="E190" s="3">
        <f t="shared" ref="E190:E208" si="7">IFERROR((ROUND((B190*D190),2)),"REVISAR")</f>
        <v>0</v>
      </c>
      <c r="F190" s="1"/>
      <c r="G190" s="3"/>
      <c r="H190" s="3"/>
      <c r="J190" s="10"/>
      <c r="K190" s="10"/>
      <c r="R190" s="28"/>
      <c r="S190" s="28"/>
    </row>
    <row r="191" spans="1:19" s="2" customFormat="1" x14ac:dyDescent="0.25">
      <c r="A191" s="24" t="s">
        <v>152</v>
      </c>
      <c r="B191" s="184">
        <v>12.754929199999999</v>
      </c>
      <c r="C191" s="10"/>
      <c r="D191" s="4"/>
      <c r="E191" s="3">
        <f t="shared" si="7"/>
        <v>0</v>
      </c>
      <c r="F191" s="1"/>
      <c r="G191" s="3"/>
      <c r="H191" s="3"/>
      <c r="J191" s="10"/>
      <c r="K191" s="10"/>
      <c r="R191" s="28"/>
      <c r="S191" s="28"/>
    </row>
    <row r="192" spans="1:19" s="2" customFormat="1" x14ac:dyDescent="0.25">
      <c r="A192" s="24" t="s">
        <v>154</v>
      </c>
      <c r="B192" s="184">
        <v>18.505102199999996</v>
      </c>
      <c r="C192" s="10"/>
      <c r="D192" s="4"/>
      <c r="E192" s="3">
        <f t="shared" si="7"/>
        <v>0</v>
      </c>
      <c r="F192" s="1"/>
      <c r="G192" s="3"/>
      <c r="H192" s="3"/>
      <c r="J192" s="10"/>
      <c r="K192" s="10"/>
      <c r="R192" s="28"/>
      <c r="S192" s="28"/>
    </row>
    <row r="193" spans="1:19" s="2" customFormat="1" x14ac:dyDescent="0.25">
      <c r="A193" s="24" t="s">
        <v>230</v>
      </c>
      <c r="B193" s="184">
        <v>31.260031399999995</v>
      </c>
      <c r="C193" s="10"/>
      <c r="D193" s="4"/>
      <c r="E193" s="3">
        <f t="shared" si="7"/>
        <v>0</v>
      </c>
      <c r="F193" s="1"/>
      <c r="G193" s="3"/>
      <c r="H193" s="3"/>
      <c r="J193" s="10"/>
      <c r="K193" s="10"/>
      <c r="R193" s="28"/>
      <c r="S193" s="28"/>
    </row>
    <row r="194" spans="1:19" s="2" customFormat="1" x14ac:dyDescent="0.25">
      <c r="A194" s="24" t="s">
        <v>231</v>
      </c>
      <c r="B194" s="184">
        <v>47.465064399999996</v>
      </c>
      <c r="C194" s="10"/>
      <c r="D194" s="4"/>
      <c r="E194" s="3">
        <f t="shared" si="7"/>
        <v>0</v>
      </c>
      <c r="F194" s="1"/>
      <c r="G194" s="3"/>
      <c r="H194" s="3"/>
      <c r="J194" s="10"/>
      <c r="K194" s="10"/>
      <c r="R194" s="28"/>
      <c r="S194" s="28"/>
    </row>
    <row r="195" spans="1:19" s="2" customFormat="1" x14ac:dyDescent="0.25">
      <c r="A195" t="s">
        <v>232</v>
      </c>
      <c r="B195" s="184">
        <v>65.970166599999999</v>
      </c>
      <c r="C195" s="10"/>
      <c r="D195" s="4"/>
      <c r="E195" s="3">
        <f t="shared" si="7"/>
        <v>0</v>
      </c>
      <c r="F195" s="1"/>
      <c r="G195" s="3"/>
      <c r="H195" s="3"/>
      <c r="J195" s="10"/>
      <c r="K195" s="10"/>
      <c r="R195" s="28"/>
      <c r="S195" s="28"/>
    </row>
    <row r="196" spans="1:19" s="2" customFormat="1" x14ac:dyDescent="0.25">
      <c r="A196" t="s">
        <v>233</v>
      </c>
      <c r="B196" s="184">
        <v>111.13516179999999</v>
      </c>
      <c r="C196" s="10"/>
      <c r="D196" s="4"/>
      <c r="E196" s="3">
        <f t="shared" si="7"/>
        <v>0</v>
      </c>
      <c r="F196" s="1"/>
      <c r="G196" s="3"/>
      <c r="H196" s="3"/>
      <c r="J196" s="10"/>
      <c r="K196" s="10"/>
      <c r="R196" s="28"/>
      <c r="S196" s="28"/>
    </row>
    <row r="197" spans="1:19" s="2" customFormat="1" x14ac:dyDescent="0.25">
      <c r="A197" t="s">
        <v>147</v>
      </c>
      <c r="B197" s="184">
        <v>25.405309800000001</v>
      </c>
      <c r="C197" s="10"/>
      <c r="D197" s="4"/>
      <c r="E197" s="3">
        <f t="shared" si="7"/>
        <v>0</v>
      </c>
      <c r="F197" s="1"/>
      <c r="G197" s="3"/>
      <c r="H197" s="3"/>
      <c r="J197" s="10"/>
      <c r="K197" s="10"/>
      <c r="R197" s="28"/>
      <c r="S197" s="28"/>
    </row>
    <row r="198" spans="1:19" s="2" customFormat="1" x14ac:dyDescent="0.25">
      <c r="A198" t="s">
        <v>148</v>
      </c>
      <c r="B198" s="184">
        <v>37.010204399999992</v>
      </c>
      <c r="C198" s="10"/>
      <c r="D198" s="4"/>
      <c r="E198" s="3">
        <f t="shared" si="7"/>
        <v>0</v>
      </c>
      <c r="F198" s="1"/>
      <c r="G198" s="3"/>
      <c r="H198" s="3"/>
      <c r="J198" s="10"/>
      <c r="K198" s="10"/>
      <c r="R198" s="28"/>
      <c r="S198" s="28"/>
    </row>
    <row r="199" spans="1:19" s="2" customFormat="1" x14ac:dyDescent="0.25">
      <c r="A199" t="s">
        <v>149</v>
      </c>
      <c r="B199" s="184">
        <v>28.959962199999996</v>
      </c>
      <c r="C199" s="10"/>
      <c r="D199" s="4"/>
      <c r="E199" s="3">
        <f t="shared" si="7"/>
        <v>0</v>
      </c>
      <c r="F199" s="1"/>
      <c r="G199" s="3"/>
      <c r="H199" s="3"/>
      <c r="J199" s="10"/>
      <c r="K199" s="10"/>
      <c r="R199" s="28"/>
      <c r="S199" s="28"/>
    </row>
    <row r="200" spans="1:19" s="2" customFormat="1" x14ac:dyDescent="0.25">
      <c r="A200" t="s">
        <v>150</v>
      </c>
      <c r="B200" s="184">
        <v>44.014960600000002</v>
      </c>
      <c r="C200" s="10"/>
      <c r="D200" s="4"/>
      <c r="E200" s="3">
        <f t="shared" si="7"/>
        <v>0</v>
      </c>
      <c r="F200" s="1"/>
      <c r="G200" s="3"/>
      <c r="H200" s="3"/>
      <c r="J200" s="10"/>
      <c r="K200" s="10"/>
      <c r="R200" s="28"/>
      <c r="S200" s="28"/>
    </row>
    <row r="201" spans="1:19" s="2" customFormat="1" x14ac:dyDescent="0.25">
      <c r="A201" t="s">
        <v>234</v>
      </c>
      <c r="B201" s="184">
        <v>47.465064399999996</v>
      </c>
      <c r="C201" s="10"/>
      <c r="D201" s="4"/>
      <c r="E201" s="3">
        <f t="shared" si="7"/>
        <v>0</v>
      </c>
      <c r="F201" s="1"/>
      <c r="G201" s="3"/>
      <c r="H201" s="3"/>
      <c r="J201" s="10"/>
      <c r="K201" s="10"/>
      <c r="R201" s="28"/>
      <c r="S201" s="28"/>
    </row>
    <row r="202" spans="1:19" s="2" customFormat="1" x14ac:dyDescent="0.25">
      <c r="A202" t="s">
        <v>235</v>
      </c>
      <c r="B202" s="184">
        <v>68.270235799999995</v>
      </c>
      <c r="C202" s="10"/>
      <c r="D202" s="4"/>
      <c r="E202" s="3">
        <f t="shared" si="7"/>
        <v>0</v>
      </c>
      <c r="F202" s="1"/>
      <c r="G202" s="3"/>
      <c r="H202" s="3"/>
      <c r="J202" s="10"/>
      <c r="K202" s="10"/>
      <c r="R202" s="28"/>
      <c r="S202" s="28"/>
    </row>
    <row r="203" spans="1:19" s="2" customFormat="1" x14ac:dyDescent="0.25">
      <c r="A203" t="s">
        <v>236</v>
      </c>
      <c r="B203" s="184">
        <v>25.405309800000001</v>
      </c>
      <c r="C203" s="10"/>
      <c r="D203" s="4"/>
      <c r="E203" s="3">
        <f t="shared" si="7"/>
        <v>0</v>
      </c>
      <c r="F203" s="1"/>
      <c r="G203" s="3"/>
      <c r="H203" s="3"/>
      <c r="J203" s="10"/>
      <c r="K203" s="10"/>
      <c r="R203" s="28"/>
      <c r="S203" s="28"/>
    </row>
    <row r="204" spans="1:19" s="2" customFormat="1" x14ac:dyDescent="0.25">
      <c r="A204" s="25" t="s">
        <v>237</v>
      </c>
      <c r="B204" s="184">
        <v>30.109996799999998</v>
      </c>
      <c r="C204" s="10"/>
      <c r="D204" s="4"/>
      <c r="E204" s="3">
        <f t="shared" si="7"/>
        <v>0</v>
      </c>
      <c r="F204" s="1"/>
      <c r="G204" s="3"/>
      <c r="H204" s="3"/>
      <c r="J204" s="10"/>
      <c r="K204" s="10"/>
      <c r="R204" s="28"/>
      <c r="S204" s="28"/>
    </row>
    <row r="205" spans="1:19" s="2" customFormat="1" x14ac:dyDescent="0.25">
      <c r="A205" t="s">
        <v>239</v>
      </c>
      <c r="B205" s="184">
        <v>1.3591317999999999</v>
      </c>
      <c r="C205" s="10"/>
      <c r="D205" s="4"/>
      <c r="E205" s="3">
        <f t="shared" si="7"/>
        <v>0</v>
      </c>
      <c r="F205" s="1"/>
      <c r="G205" s="3"/>
      <c r="H205" s="3"/>
      <c r="J205" s="10"/>
      <c r="K205" s="10"/>
      <c r="R205" s="28"/>
      <c r="S205" s="28"/>
    </row>
    <row r="206" spans="1:19" s="2" customFormat="1" x14ac:dyDescent="0.25">
      <c r="A206" t="s">
        <v>238</v>
      </c>
      <c r="B206" s="184">
        <v>1.3591317999999999</v>
      </c>
      <c r="C206" s="10"/>
      <c r="D206" s="4"/>
      <c r="E206" s="3">
        <f t="shared" si="7"/>
        <v>0</v>
      </c>
      <c r="F206" s="1"/>
      <c r="G206" s="3"/>
      <c r="H206" s="3"/>
      <c r="J206" s="10"/>
      <c r="K206" s="10"/>
      <c r="R206" s="28"/>
      <c r="S206" s="28"/>
    </row>
    <row r="207" spans="1:19" s="2" customFormat="1" x14ac:dyDescent="0.25">
      <c r="A207" t="s">
        <v>229</v>
      </c>
      <c r="B207" s="184">
        <v>2.3000691999999998</v>
      </c>
      <c r="C207" s="10"/>
      <c r="D207" s="4"/>
      <c r="E207" s="3">
        <f t="shared" si="7"/>
        <v>0</v>
      </c>
      <c r="F207" s="1"/>
      <c r="G207" s="3"/>
      <c r="H207" s="3"/>
      <c r="J207" s="10"/>
      <c r="K207" s="10"/>
      <c r="R207" s="28"/>
      <c r="S207" s="28"/>
    </row>
    <row r="208" spans="1:19" s="2" customFormat="1" x14ac:dyDescent="0.25">
      <c r="A208" t="s">
        <v>246</v>
      </c>
      <c r="B208" s="21">
        <v>178.8826546</v>
      </c>
      <c r="C208" s="10"/>
      <c r="D208" s="4"/>
      <c r="E208" s="3">
        <f t="shared" si="7"/>
        <v>0</v>
      </c>
      <c r="F208" s="1"/>
      <c r="G208" s="3"/>
      <c r="H208" s="3"/>
      <c r="J208" s="10"/>
      <c r="K208" s="10"/>
      <c r="R208" s="28"/>
      <c r="S208" s="28"/>
    </row>
    <row r="209" spans="1:12" s="2" customFormat="1" x14ac:dyDescent="0.25">
      <c r="A209"/>
      <c r="B209" s="10"/>
      <c r="C209" s="10"/>
      <c r="D209" s="1"/>
      <c r="E209" s="22"/>
      <c r="F209" s="1"/>
      <c r="G209" s="1"/>
      <c r="H209" s="1"/>
      <c r="J209" s="10"/>
      <c r="K209" s="10"/>
    </row>
    <row r="210" spans="1:12" x14ac:dyDescent="0.25">
      <c r="A210" s="17" t="s">
        <v>156</v>
      </c>
      <c r="B210" s="10"/>
      <c r="C210" s="10"/>
      <c r="E210" s="15">
        <f>ROUND((SUM(E189:E208)),2)</f>
        <v>0</v>
      </c>
      <c r="G210" s="3"/>
      <c r="H210" s="3"/>
    </row>
    <row r="211" spans="1:12" x14ac:dyDescent="0.25">
      <c r="B211" s="10"/>
      <c r="C211" s="10"/>
      <c r="G211" s="3"/>
      <c r="H211" s="3"/>
    </row>
    <row r="213" spans="1:12" x14ac:dyDescent="0.25">
      <c r="A213" s="17" t="s">
        <v>101</v>
      </c>
      <c r="E213" s="13"/>
      <c r="G213" s="3"/>
      <c r="H213" s="3"/>
    </row>
    <row r="214" spans="1:12" x14ac:dyDescent="0.25">
      <c r="E214" s="12"/>
      <c r="G214" s="3"/>
      <c r="H214" s="3"/>
    </row>
    <row r="216" spans="1:12" s="28" customFormat="1" x14ac:dyDescent="0.25">
      <c r="A216" s="204" t="s">
        <v>157</v>
      </c>
      <c r="B216" s="10"/>
      <c r="C216" s="205"/>
      <c r="D216" s="22"/>
      <c r="E216" s="265">
        <f>IFERROR((ROUND((G184+E210)-((G184+E210)*E213/100),2)),"VER DTO")</f>
        <v>0</v>
      </c>
      <c r="F216" s="266"/>
      <c r="G216" s="206" t="s">
        <v>160</v>
      </c>
      <c r="H216" s="22"/>
      <c r="I216" s="10"/>
      <c r="J216" s="10"/>
      <c r="K216" s="10"/>
    </row>
    <row r="217" spans="1:12" s="28" customFormat="1" x14ac:dyDescent="0.25">
      <c r="A217" s="204" t="s">
        <v>158</v>
      </c>
      <c r="B217" s="10"/>
      <c r="C217" s="205"/>
      <c r="D217" s="22"/>
      <c r="E217" s="265">
        <f>IFERROR((ROUND(E216*1.21,2)),"REVISAR")</f>
        <v>0</v>
      </c>
      <c r="F217" s="266"/>
      <c r="G217" s="206" t="s">
        <v>159</v>
      </c>
      <c r="H217" s="22"/>
      <c r="I217" s="10"/>
      <c r="J217" s="10"/>
      <c r="K217" s="10"/>
    </row>
    <row r="219" spans="1:12" ht="21" x14ac:dyDescent="0.35">
      <c r="A219" s="267" t="s">
        <v>608</v>
      </c>
      <c r="B219" s="267"/>
      <c r="C219" s="267"/>
      <c r="D219" s="267"/>
      <c r="E219" s="267"/>
      <c r="F219" s="267"/>
      <c r="G219" s="267"/>
      <c r="H219" s="267"/>
      <c r="I219" s="267"/>
      <c r="J219" s="267"/>
      <c r="K219" s="210"/>
      <c r="L219" s="75"/>
    </row>
    <row r="220" spans="1:12" x14ac:dyDescent="0.25">
      <c r="A220" s="17" t="s">
        <v>594</v>
      </c>
      <c r="E220" s="4"/>
    </row>
    <row r="222" spans="1:12" s="28" customFormat="1" x14ac:dyDescent="0.25">
      <c r="A222" s="204" t="s">
        <v>592</v>
      </c>
      <c r="B222" s="10"/>
      <c r="D222" s="22"/>
      <c r="E222" s="264">
        <f>IFERROR(ROUND((E216*E220/100)+E216,2),"REVISAR")</f>
        <v>0</v>
      </c>
      <c r="F222" s="264"/>
      <c r="G222" s="206" t="s">
        <v>160</v>
      </c>
      <c r="H222" s="10"/>
      <c r="I222" s="10"/>
      <c r="J222" s="10"/>
      <c r="K222" s="10"/>
    </row>
    <row r="223" spans="1:12" s="28" customFormat="1" x14ac:dyDescent="0.25">
      <c r="A223" s="204" t="s">
        <v>593</v>
      </c>
      <c r="B223" s="10"/>
      <c r="D223" s="22"/>
      <c r="E223" s="264">
        <f>IFERROR((ROUND(E222*1.21,2)),"REVISAR")</f>
        <v>0</v>
      </c>
      <c r="F223" s="264"/>
      <c r="G223" s="206" t="s">
        <v>159</v>
      </c>
      <c r="H223" s="10"/>
      <c r="I223" s="10"/>
      <c r="J223" s="10"/>
      <c r="K223" s="10"/>
    </row>
    <row r="226" spans="1:15" ht="14.45" customHeight="1" x14ac:dyDescent="0.25">
      <c r="A226" s="252" t="s">
        <v>606</v>
      </c>
      <c r="B226" s="253"/>
      <c r="C226" s="253"/>
      <c r="D226" s="253"/>
      <c r="E226" s="253"/>
      <c r="F226" s="253"/>
      <c r="G226" s="253"/>
      <c r="H226" s="253"/>
      <c r="I226" s="253"/>
      <c r="J226" s="253"/>
      <c r="K226" s="253"/>
      <c r="L226" s="253"/>
      <c r="M226" s="167"/>
      <c r="N226" s="167"/>
      <c r="O226" s="167"/>
    </row>
    <row r="227" spans="1:15" ht="14.45" customHeight="1" x14ac:dyDescent="0.25">
      <c r="A227" s="252"/>
      <c r="B227" s="253"/>
      <c r="C227" s="253"/>
      <c r="D227" s="253"/>
      <c r="E227" s="253"/>
      <c r="F227" s="253"/>
      <c r="G227" s="253"/>
      <c r="H227" s="253"/>
      <c r="I227" s="253"/>
      <c r="J227" s="253"/>
      <c r="K227" s="253"/>
      <c r="L227" s="253"/>
      <c r="M227" s="167"/>
      <c r="N227" s="167"/>
      <c r="O227" s="167"/>
    </row>
    <row r="228" spans="1:15" ht="15" customHeight="1" thickBot="1" x14ac:dyDescent="0.3">
      <c r="A228" s="252"/>
      <c r="B228" s="253"/>
      <c r="C228" s="253"/>
      <c r="D228" s="253"/>
      <c r="E228" s="253"/>
      <c r="F228" s="253"/>
      <c r="G228" s="253"/>
      <c r="H228" s="253"/>
      <c r="I228" s="253"/>
      <c r="J228" s="253"/>
      <c r="K228" s="253"/>
      <c r="L228" s="253"/>
      <c r="M228" s="167"/>
      <c r="N228" s="167"/>
      <c r="O228" s="167"/>
    </row>
    <row r="229" spans="1:15" ht="15.75" thickBot="1" x14ac:dyDescent="0.3">
      <c r="A229" s="194" t="s">
        <v>611</v>
      </c>
      <c r="B229" s="142"/>
      <c r="C229" s="143"/>
      <c r="D229" s="144" t="s">
        <v>579</v>
      </c>
      <c r="E229" s="145"/>
      <c r="F229" s="145"/>
      <c r="G229" s="172"/>
      <c r="H229" s="153"/>
      <c r="I229" s="168" t="s">
        <v>580</v>
      </c>
      <c r="J229" s="211"/>
      <c r="K229" s="211"/>
      <c r="L229" s="166"/>
    </row>
    <row r="230" spans="1:15" ht="15.75" thickBot="1" x14ac:dyDescent="0.3">
      <c r="A230" s="146"/>
      <c r="D230" s="147" t="s">
        <v>581</v>
      </c>
      <c r="E230" s="148"/>
      <c r="F230" s="148"/>
      <c r="G230" s="173"/>
      <c r="H230" s="176"/>
      <c r="I230" s="169" t="s">
        <v>582</v>
      </c>
      <c r="J230" s="212"/>
      <c r="K230" s="212"/>
      <c r="L230" s="149"/>
    </row>
    <row r="231" spans="1:15" ht="21.75" thickBot="1" x14ac:dyDescent="0.4">
      <c r="A231" s="150" t="s">
        <v>583</v>
      </c>
      <c r="D231" s="151" t="s">
        <v>584</v>
      </c>
      <c r="E231" s="152"/>
      <c r="F231" s="152"/>
      <c r="G231" s="174" t="s">
        <v>585</v>
      </c>
      <c r="H231" s="177"/>
      <c r="I231" s="170" t="s">
        <v>584</v>
      </c>
      <c r="J231" s="213"/>
      <c r="K231" s="214" t="s">
        <v>585</v>
      </c>
      <c r="L231" s="149"/>
    </row>
    <row r="232" spans="1:15" ht="21.75" thickBot="1" x14ac:dyDescent="0.4">
      <c r="A232" s="150" t="s">
        <v>586</v>
      </c>
      <c r="D232" s="179"/>
      <c r="E232" s="254" t="s">
        <v>587</v>
      </c>
      <c r="F232" s="255"/>
      <c r="G232" s="180"/>
      <c r="H232" s="178"/>
      <c r="I232" s="181"/>
      <c r="J232" s="244" t="s">
        <v>587</v>
      </c>
      <c r="K232" s="243"/>
      <c r="L232" s="149"/>
    </row>
    <row r="233" spans="1:15" ht="21.75" thickBot="1" x14ac:dyDescent="0.4">
      <c r="A233" s="150" t="s">
        <v>588</v>
      </c>
      <c r="D233" s="153"/>
      <c r="E233" s="153"/>
      <c r="F233" s="153"/>
      <c r="G233" s="175"/>
      <c r="H233" s="153"/>
      <c r="I233" s="171"/>
      <c r="J233" s="216"/>
      <c r="K233" s="216"/>
      <c r="L233" s="149"/>
    </row>
    <row r="234" spans="1:15" s="196" customFormat="1" ht="19.5" thickBot="1" x14ac:dyDescent="0.3">
      <c r="A234" s="197"/>
      <c r="B234" s="141"/>
      <c r="C234" s="198"/>
      <c r="D234" s="256" t="s">
        <v>589</v>
      </c>
      <c r="E234" s="257"/>
      <c r="F234" s="258"/>
      <c r="G234" s="199"/>
      <c r="H234" s="178"/>
      <c r="I234" s="257" t="s">
        <v>590</v>
      </c>
      <c r="J234" s="257"/>
      <c r="K234" s="217" t="str">
        <f>IFERROR(((G234*(I232/D232))*(K232/G232)),"")</f>
        <v/>
      </c>
      <c r="L234" s="154"/>
    </row>
    <row r="235" spans="1:15" x14ac:dyDescent="0.25">
      <c r="A235" s="259" t="s">
        <v>591</v>
      </c>
      <c r="B235" s="259"/>
      <c r="C235" s="259"/>
      <c r="D235" s="259"/>
      <c r="E235" s="259"/>
      <c r="F235" s="259"/>
      <c r="G235" s="259"/>
      <c r="H235" s="259"/>
      <c r="I235" s="259"/>
      <c r="J235" s="259"/>
      <c r="K235" s="259"/>
      <c r="L235" s="259"/>
      <c r="M235" s="2"/>
      <c r="O235" s="2"/>
    </row>
    <row r="236" spans="1:15" x14ac:dyDescent="0.25">
      <c r="I236" s="1"/>
      <c r="J236" s="22"/>
      <c r="K236" s="22"/>
      <c r="L236" s="75"/>
    </row>
    <row r="237" spans="1:15" ht="14.45" customHeight="1" x14ac:dyDescent="0.25">
      <c r="A237" s="252" t="s">
        <v>606</v>
      </c>
      <c r="B237" s="253"/>
      <c r="C237" s="253"/>
      <c r="D237" s="253"/>
      <c r="E237" s="253"/>
      <c r="F237" s="253"/>
      <c r="G237" s="253"/>
      <c r="H237" s="253"/>
      <c r="I237" s="253"/>
      <c r="J237" s="253"/>
      <c r="K237" s="253"/>
      <c r="L237" s="253"/>
      <c r="M237" s="167"/>
      <c r="N237" s="167"/>
      <c r="O237" s="167"/>
    </row>
    <row r="238" spans="1:15" ht="14.45" customHeight="1" x14ac:dyDescent="0.25">
      <c r="A238" s="252"/>
      <c r="B238" s="253"/>
      <c r="C238" s="253"/>
      <c r="D238" s="253"/>
      <c r="E238" s="253"/>
      <c r="F238" s="253"/>
      <c r="G238" s="253"/>
      <c r="H238" s="253"/>
      <c r="I238" s="253"/>
      <c r="J238" s="253"/>
      <c r="K238" s="253"/>
      <c r="L238" s="253"/>
      <c r="M238" s="167"/>
      <c r="N238" s="167"/>
      <c r="O238" s="167"/>
    </row>
    <row r="239" spans="1:15" ht="15" customHeight="1" thickBot="1" x14ac:dyDescent="0.3">
      <c r="A239" s="252"/>
      <c r="B239" s="253"/>
      <c r="C239" s="253"/>
      <c r="D239" s="253"/>
      <c r="E239" s="253"/>
      <c r="F239" s="253"/>
      <c r="G239" s="253"/>
      <c r="H239" s="253"/>
      <c r="I239" s="253"/>
      <c r="J239" s="253"/>
      <c r="K239" s="253"/>
      <c r="L239" s="253"/>
      <c r="M239" s="167"/>
      <c r="N239" s="167"/>
      <c r="O239" s="167"/>
    </row>
    <row r="240" spans="1:15" ht="15.75" thickBot="1" x14ac:dyDescent="0.3">
      <c r="A240" s="194" t="s">
        <v>611</v>
      </c>
      <c r="B240" s="142"/>
      <c r="C240" s="143"/>
      <c r="D240" s="144" t="s">
        <v>579</v>
      </c>
      <c r="E240" s="145"/>
      <c r="F240" s="145"/>
      <c r="G240" s="172"/>
      <c r="H240" s="153"/>
      <c r="I240" s="168" t="s">
        <v>580</v>
      </c>
      <c r="J240" s="211"/>
      <c r="K240" s="211"/>
      <c r="L240" s="166"/>
    </row>
    <row r="241" spans="1:15" ht="15.75" thickBot="1" x14ac:dyDescent="0.3">
      <c r="A241" s="146"/>
      <c r="D241" s="147" t="s">
        <v>581</v>
      </c>
      <c r="E241" s="148"/>
      <c r="F241" s="148"/>
      <c r="G241" s="173"/>
      <c r="H241" s="176"/>
      <c r="I241" s="169" t="s">
        <v>582</v>
      </c>
      <c r="J241" s="212"/>
      <c r="K241" s="212"/>
      <c r="L241" s="149"/>
    </row>
    <row r="242" spans="1:15" ht="21.75" thickBot="1" x14ac:dyDescent="0.4">
      <c r="A242" s="150" t="s">
        <v>583</v>
      </c>
      <c r="D242" s="151" t="s">
        <v>584</v>
      </c>
      <c r="E242" s="152"/>
      <c r="F242" s="152"/>
      <c r="G242" s="174" t="s">
        <v>585</v>
      </c>
      <c r="H242" s="177"/>
      <c r="I242" s="170" t="s">
        <v>584</v>
      </c>
      <c r="J242" s="213"/>
      <c r="K242" s="214" t="s">
        <v>585</v>
      </c>
      <c r="L242" s="149"/>
    </row>
    <row r="243" spans="1:15" ht="21.75" thickBot="1" x14ac:dyDescent="0.4">
      <c r="A243" s="150" t="s">
        <v>586</v>
      </c>
      <c r="D243" s="179"/>
      <c r="E243" s="254" t="s">
        <v>587</v>
      </c>
      <c r="F243" s="255"/>
      <c r="G243" s="180"/>
      <c r="H243" s="178"/>
      <c r="I243" s="181"/>
      <c r="J243" s="244" t="s">
        <v>587</v>
      </c>
      <c r="K243" s="243"/>
      <c r="L243" s="149"/>
    </row>
    <row r="244" spans="1:15" ht="21.75" thickBot="1" x14ac:dyDescent="0.4">
      <c r="A244" s="150" t="s">
        <v>588</v>
      </c>
      <c r="D244" s="153"/>
      <c r="E244" s="153"/>
      <c r="F244" s="153"/>
      <c r="G244" s="175"/>
      <c r="H244" s="153"/>
      <c r="I244" s="171"/>
      <c r="J244" s="216"/>
      <c r="K244" s="216"/>
      <c r="L244" s="149"/>
    </row>
    <row r="245" spans="1:15" s="196" customFormat="1" ht="19.5" thickBot="1" x14ac:dyDescent="0.3">
      <c r="A245" s="197"/>
      <c r="B245" s="141"/>
      <c r="C245" s="198"/>
      <c r="D245" s="256" t="s">
        <v>589</v>
      </c>
      <c r="E245" s="257"/>
      <c r="F245" s="258"/>
      <c r="G245" s="199"/>
      <c r="H245" s="178"/>
      <c r="I245" s="257" t="s">
        <v>590</v>
      </c>
      <c r="J245" s="257"/>
      <c r="K245" s="217" t="str">
        <f>IFERROR(((G245*(I243/D243))*(K243/G243)),"")</f>
        <v/>
      </c>
      <c r="L245" s="154"/>
    </row>
    <row r="246" spans="1:15" x14ac:dyDescent="0.25">
      <c r="A246" s="259" t="s">
        <v>591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"/>
      <c r="O246" s="2"/>
    </row>
    <row r="248" spans="1:15" ht="14.45" customHeight="1" x14ac:dyDescent="0.25">
      <c r="A248" s="252" t="s">
        <v>606</v>
      </c>
      <c r="B248" s="253"/>
      <c r="C248" s="253"/>
      <c r="D248" s="253"/>
      <c r="E248" s="253"/>
      <c r="F248" s="253"/>
      <c r="G248" s="253"/>
      <c r="H248" s="253"/>
      <c r="I248" s="253"/>
      <c r="J248" s="253"/>
      <c r="K248" s="253"/>
      <c r="L248" s="253"/>
      <c r="M248" s="167"/>
      <c r="N248" s="167"/>
      <c r="O248" s="167"/>
    </row>
    <row r="249" spans="1:15" ht="14.45" customHeight="1" x14ac:dyDescent="0.25">
      <c r="A249" s="252"/>
      <c r="B249" s="253"/>
      <c r="C249" s="253"/>
      <c r="D249" s="253"/>
      <c r="E249" s="253"/>
      <c r="F249" s="253"/>
      <c r="G249" s="253"/>
      <c r="H249" s="253"/>
      <c r="I249" s="253"/>
      <c r="J249" s="253"/>
      <c r="K249" s="253"/>
      <c r="L249" s="253"/>
      <c r="M249" s="167"/>
      <c r="N249" s="167"/>
      <c r="O249" s="167"/>
    </row>
    <row r="250" spans="1:15" ht="15" customHeight="1" thickBot="1" x14ac:dyDescent="0.3">
      <c r="A250" s="252"/>
      <c r="B250" s="253"/>
      <c r="C250" s="253"/>
      <c r="D250" s="253"/>
      <c r="E250" s="253"/>
      <c r="F250" s="253"/>
      <c r="G250" s="253"/>
      <c r="H250" s="253"/>
      <c r="I250" s="253"/>
      <c r="J250" s="253"/>
      <c r="K250" s="253"/>
      <c r="L250" s="253"/>
      <c r="M250" s="167"/>
      <c r="N250" s="167"/>
      <c r="O250" s="167"/>
    </row>
    <row r="251" spans="1:15" ht="15.75" thickBot="1" x14ac:dyDescent="0.3">
      <c r="A251" s="194" t="s">
        <v>611</v>
      </c>
      <c r="B251" s="142"/>
      <c r="C251" s="143"/>
      <c r="D251" s="144" t="s">
        <v>579</v>
      </c>
      <c r="E251" s="145"/>
      <c r="F251" s="145"/>
      <c r="G251" s="172"/>
      <c r="H251" s="153"/>
      <c r="I251" s="168" t="s">
        <v>580</v>
      </c>
      <c r="J251" s="211"/>
      <c r="K251" s="211"/>
      <c r="L251" s="166"/>
    </row>
    <row r="252" spans="1:15" ht="15.75" thickBot="1" x14ac:dyDescent="0.3">
      <c r="A252" s="146"/>
      <c r="D252" s="147" t="s">
        <v>581</v>
      </c>
      <c r="E252" s="148"/>
      <c r="F252" s="148"/>
      <c r="G252" s="173"/>
      <c r="H252" s="176"/>
      <c r="I252" s="169" t="s">
        <v>582</v>
      </c>
      <c r="J252" s="212"/>
      <c r="K252" s="212"/>
      <c r="L252" s="149"/>
    </row>
    <row r="253" spans="1:15" ht="21.75" thickBot="1" x14ac:dyDescent="0.4">
      <c r="A253" s="150" t="s">
        <v>583</v>
      </c>
      <c r="D253" s="151" t="s">
        <v>584</v>
      </c>
      <c r="E253" s="152"/>
      <c r="F253" s="152"/>
      <c r="G253" s="174" t="s">
        <v>585</v>
      </c>
      <c r="H253" s="177"/>
      <c r="I253" s="170" t="s">
        <v>584</v>
      </c>
      <c r="J253" s="213"/>
      <c r="K253" s="214" t="s">
        <v>585</v>
      </c>
      <c r="L253" s="149"/>
    </row>
    <row r="254" spans="1:15" ht="21.75" thickBot="1" x14ac:dyDescent="0.4">
      <c r="A254" s="150" t="s">
        <v>586</v>
      </c>
      <c r="D254" s="179"/>
      <c r="E254" s="254" t="s">
        <v>587</v>
      </c>
      <c r="F254" s="255"/>
      <c r="G254" s="180"/>
      <c r="H254" s="178"/>
      <c r="I254" s="181"/>
      <c r="J254" s="244" t="s">
        <v>587</v>
      </c>
      <c r="K254" s="243"/>
      <c r="L254" s="149"/>
    </row>
    <row r="255" spans="1:15" ht="21.75" thickBot="1" x14ac:dyDescent="0.4">
      <c r="A255" s="150" t="s">
        <v>588</v>
      </c>
      <c r="D255" s="153"/>
      <c r="E255" s="153"/>
      <c r="F255" s="153"/>
      <c r="G255" s="175"/>
      <c r="H255" s="153"/>
      <c r="I255" s="171"/>
      <c r="J255" s="216"/>
      <c r="K255" s="216"/>
      <c r="L255" s="149"/>
    </row>
    <row r="256" spans="1:15" s="196" customFormat="1" ht="19.5" thickBot="1" x14ac:dyDescent="0.3">
      <c r="A256" s="197"/>
      <c r="B256" s="141"/>
      <c r="C256" s="198"/>
      <c r="D256" s="256" t="s">
        <v>589</v>
      </c>
      <c r="E256" s="257"/>
      <c r="F256" s="258"/>
      <c r="G256" s="199"/>
      <c r="H256" s="178"/>
      <c r="I256" s="257" t="s">
        <v>590</v>
      </c>
      <c r="J256" s="257"/>
      <c r="K256" s="217" t="str">
        <f>IFERROR(((G256*(I254/D254))*(K254/G254)),"")</f>
        <v/>
      </c>
      <c r="L256" s="154"/>
    </row>
    <row r="257" spans="1:15" x14ac:dyDescent="0.25">
      <c r="A257" s="259" t="s">
        <v>591</v>
      </c>
      <c r="B257" s="259"/>
      <c r="C257" s="259"/>
      <c r="D257" s="259"/>
      <c r="E257" s="259"/>
      <c r="F257" s="259"/>
      <c r="G257" s="259"/>
      <c r="H257" s="259"/>
      <c r="I257" s="259"/>
      <c r="J257" s="259"/>
      <c r="K257" s="259"/>
      <c r="L257" s="259"/>
      <c r="M257" s="2"/>
      <c r="O257" s="2"/>
    </row>
  </sheetData>
  <mergeCells count="24">
    <mergeCell ref="D234:F234"/>
    <mergeCell ref="I234:J234"/>
    <mergeCell ref="A235:L235"/>
    <mergeCell ref="A246:L246"/>
    <mergeCell ref="A257:L257"/>
    <mergeCell ref="E254:F254"/>
    <mergeCell ref="D256:F256"/>
    <mergeCell ref="I256:J256"/>
    <mergeCell ref="A237:L239"/>
    <mergeCell ref="E243:F243"/>
    <mergeCell ref="D245:F245"/>
    <mergeCell ref="I245:J245"/>
    <mergeCell ref="A248:L250"/>
    <mergeCell ref="A219:J219"/>
    <mergeCell ref="E222:F222"/>
    <mergeCell ref="E223:F223"/>
    <mergeCell ref="A226:L228"/>
    <mergeCell ref="E232:F232"/>
    <mergeCell ref="E217:F217"/>
    <mergeCell ref="A1:K1"/>
    <mergeCell ref="G183:H183"/>
    <mergeCell ref="G184:H184"/>
    <mergeCell ref="A188:C188"/>
    <mergeCell ref="E216:F21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64D12-1C3F-435A-A231-6C364BE42E45}">
  <dimension ref="A1:R257"/>
  <sheetViews>
    <sheetView showZeros="0" zoomScaleNormal="100" workbookViewId="0">
      <selection activeCell="D3" sqref="D3"/>
    </sheetView>
  </sheetViews>
  <sheetFormatPr baseColWidth="10" defaultRowHeight="15" x14ac:dyDescent="0.25"/>
  <cols>
    <col min="1" max="1" width="36.85546875" customWidth="1"/>
    <col min="2" max="2" width="13.28515625" style="2" hidden="1" customWidth="1"/>
    <col min="3" max="3" width="15.140625" hidden="1" customWidth="1"/>
    <col min="4" max="5" width="10.7109375" style="1" customWidth="1"/>
    <col min="6" max="6" width="16.85546875" style="1" customWidth="1"/>
    <col min="7" max="7" width="11.5703125" style="1" customWidth="1"/>
    <col min="8" max="8" width="12" style="1" customWidth="1"/>
    <col min="9" max="9" width="15.5703125" style="2" customWidth="1"/>
    <col min="10" max="10" width="19.5703125" style="10" customWidth="1"/>
    <col min="11" max="11" width="14.5703125" style="10" customWidth="1"/>
  </cols>
  <sheetData>
    <row r="1" spans="1:18" ht="21" x14ac:dyDescent="0.25">
      <c r="A1" s="261" t="s">
        <v>248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</row>
    <row r="2" spans="1:18" s="2" customFormat="1" x14ac:dyDescent="0.25">
      <c r="D2" s="7" t="s">
        <v>99</v>
      </c>
      <c r="E2" s="8" t="s">
        <v>100</v>
      </c>
      <c r="F2" s="8" t="s">
        <v>225</v>
      </c>
      <c r="G2" s="8" t="s">
        <v>162</v>
      </c>
      <c r="H2" s="8" t="s">
        <v>163</v>
      </c>
      <c r="I2" s="9" t="s">
        <v>164</v>
      </c>
      <c r="J2" s="209" t="s">
        <v>226</v>
      </c>
      <c r="K2" s="209" t="s">
        <v>161</v>
      </c>
    </row>
    <row r="3" spans="1:18" x14ac:dyDescent="0.25">
      <c r="A3" t="s">
        <v>0</v>
      </c>
      <c r="B3" s="21">
        <v>8.3919525840000002</v>
      </c>
      <c r="C3" s="184">
        <v>17.759713608000002</v>
      </c>
      <c r="D3" s="4"/>
      <c r="E3" s="4"/>
      <c r="F3" s="4"/>
      <c r="G3" s="4"/>
      <c r="H3" s="4"/>
      <c r="I3" s="4"/>
      <c r="J3" s="10">
        <f>IFERROR((ROUND((B3*D3)+((B3*E3)*1.15),2)),"REVISAR")</f>
        <v>0</v>
      </c>
      <c r="K3" s="10">
        <f>IFERROR((ROUND((F3*C3)+(G3*C3*1.1)+(H3*C3*1.15)+(I3*C3*1.15*1.1),2)),"REVISAR")</f>
        <v>0</v>
      </c>
      <c r="M3" s="28"/>
    </row>
    <row r="4" spans="1:18" x14ac:dyDescent="0.25">
      <c r="A4" t="s">
        <v>1</v>
      </c>
      <c r="B4" s="184">
        <v>9.367761024</v>
      </c>
      <c r="C4" s="184">
        <v>19.808911332000001</v>
      </c>
      <c r="D4" s="4"/>
      <c r="E4" s="4">
        <v>0</v>
      </c>
      <c r="F4" s="4"/>
      <c r="G4" s="4"/>
      <c r="H4" s="4">
        <v>0</v>
      </c>
      <c r="I4" s="4"/>
      <c r="J4" s="10">
        <f t="shared" ref="J4:J67" si="0">IFERROR((ROUND((B4*D4)+((B4*E4)*1.15),2)),"REVISAR")</f>
        <v>0</v>
      </c>
      <c r="K4" s="10">
        <f t="shared" ref="K4:K67" si="1">IFERROR((ROUND((F4*C4)+(G4*C4*1.1)+(H4*C4*1.15)+(I4*C4*1.15*1.1),2)),"REVISAR")</f>
        <v>0</v>
      </c>
      <c r="M4" s="28"/>
      <c r="Q4" s="28"/>
      <c r="R4" s="28"/>
    </row>
    <row r="5" spans="1:18" x14ac:dyDescent="0.25">
      <c r="A5" t="s">
        <v>2</v>
      </c>
      <c r="B5" s="184">
        <v>9.367761024</v>
      </c>
      <c r="C5" s="184">
        <v>20.882300615999998</v>
      </c>
      <c r="D5" s="4"/>
      <c r="E5" s="4"/>
      <c r="F5" s="4"/>
      <c r="G5" s="4"/>
      <c r="H5" s="4"/>
      <c r="I5" s="4"/>
      <c r="J5" s="10">
        <f t="shared" si="0"/>
        <v>0</v>
      </c>
      <c r="K5" s="10">
        <f t="shared" si="1"/>
        <v>0</v>
      </c>
      <c r="M5" s="28"/>
      <c r="Q5" s="28"/>
      <c r="R5" s="28"/>
    </row>
    <row r="6" spans="1:18" x14ac:dyDescent="0.25">
      <c r="A6" t="s">
        <v>3</v>
      </c>
      <c r="B6" s="184">
        <v>10.441150307999999</v>
      </c>
      <c r="C6" s="184">
        <v>21.955689900000003</v>
      </c>
      <c r="D6" s="4"/>
      <c r="E6" s="4"/>
      <c r="F6" s="4"/>
      <c r="G6" s="4"/>
      <c r="H6" s="4"/>
      <c r="I6" s="4"/>
      <c r="J6" s="10">
        <f t="shared" si="0"/>
        <v>0</v>
      </c>
      <c r="K6" s="10">
        <f t="shared" si="1"/>
        <v>0</v>
      </c>
      <c r="M6" s="28"/>
      <c r="Q6" s="28"/>
      <c r="R6" s="28"/>
    </row>
    <row r="7" spans="1:18" x14ac:dyDescent="0.25">
      <c r="A7" t="s">
        <v>4</v>
      </c>
      <c r="B7" s="21">
        <v>10.441150307999999</v>
      </c>
      <c r="C7" s="184">
        <v>24.004887624000002</v>
      </c>
      <c r="D7" s="4"/>
      <c r="E7" s="4"/>
      <c r="F7" s="4"/>
      <c r="G7" s="4"/>
      <c r="H7" s="4"/>
      <c r="I7" s="4"/>
      <c r="J7" s="10">
        <f t="shared" si="0"/>
        <v>0</v>
      </c>
      <c r="K7" s="10">
        <f t="shared" si="1"/>
        <v>0</v>
      </c>
      <c r="M7" s="28"/>
      <c r="Q7" s="28"/>
      <c r="R7" s="28"/>
    </row>
    <row r="8" spans="1:18" ht="15.75" thickBot="1" x14ac:dyDescent="0.3">
      <c r="A8" t="s">
        <v>5</v>
      </c>
      <c r="B8" s="21">
        <v>12.490348032</v>
      </c>
      <c r="C8" s="184">
        <v>26.151666192000004</v>
      </c>
      <c r="D8" s="4"/>
      <c r="E8" s="4"/>
      <c r="F8" s="4"/>
      <c r="G8" s="4"/>
      <c r="H8" s="4"/>
      <c r="I8" s="4"/>
      <c r="J8" s="10">
        <f t="shared" si="0"/>
        <v>0</v>
      </c>
      <c r="K8" s="10">
        <f t="shared" si="1"/>
        <v>0</v>
      </c>
      <c r="L8" s="75" t="s">
        <v>578</v>
      </c>
      <c r="M8" s="2"/>
      <c r="N8" s="2"/>
      <c r="O8" s="2"/>
      <c r="P8" s="2"/>
      <c r="Q8" s="28"/>
      <c r="R8" s="28"/>
    </row>
    <row r="9" spans="1:18" x14ac:dyDescent="0.25">
      <c r="A9" t="s">
        <v>102</v>
      </c>
      <c r="B9" s="21">
        <v>13.563737315999999</v>
      </c>
      <c r="C9" s="184">
        <v>30.250061640000006</v>
      </c>
      <c r="D9" s="4"/>
      <c r="E9" s="4"/>
      <c r="F9" s="4"/>
      <c r="G9" s="4"/>
      <c r="H9" s="4"/>
      <c r="I9" s="4"/>
      <c r="J9" s="10">
        <f t="shared" si="0"/>
        <v>0</v>
      </c>
      <c r="K9" s="10">
        <f t="shared" si="1"/>
        <v>0</v>
      </c>
      <c r="L9" s="60"/>
      <c r="M9" s="61"/>
      <c r="N9" s="61"/>
      <c r="O9" s="61"/>
      <c r="P9" s="62"/>
      <c r="Q9" s="28"/>
      <c r="R9" s="28"/>
    </row>
    <row r="10" spans="1:18" x14ac:dyDescent="0.25">
      <c r="A10" t="s">
        <v>103</v>
      </c>
      <c r="B10" s="21">
        <v>14.637126600000002</v>
      </c>
      <c r="C10" s="184">
        <v>33.372648648000002</v>
      </c>
      <c r="D10" s="4"/>
      <c r="E10" s="4"/>
      <c r="F10" s="4"/>
      <c r="G10" s="4"/>
      <c r="H10" s="4"/>
      <c r="I10" s="4"/>
      <c r="J10" s="10">
        <f t="shared" si="0"/>
        <v>0</v>
      </c>
      <c r="K10" s="10">
        <f t="shared" si="1"/>
        <v>0</v>
      </c>
      <c r="L10" s="63"/>
      <c r="M10" s="68"/>
      <c r="N10" s="68" t="s">
        <v>307</v>
      </c>
      <c r="O10" s="68"/>
      <c r="P10" s="64"/>
      <c r="Q10" s="28"/>
      <c r="R10" s="28"/>
    </row>
    <row r="11" spans="1:18" x14ac:dyDescent="0.25">
      <c r="A11" t="s">
        <v>6</v>
      </c>
      <c r="B11" s="21">
        <v>15.710515884000003</v>
      </c>
      <c r="C11" s="184">
        <v>36.592816499999998</v>
      </c>
      <c r="D11" s="4"/>
      <c r="E11" s="4"/>
      <c r="F11" s="4"/>
      <c r="G11" s="4"/>
      <c r="H11" s="4"/>
      <c r="I11" s="4"/>
      <c r="J11" s="10">
        <f t="shared" si="0"/>
        <v>0</v>
      </c>
      <c r="K11" s="10">
        <f t="shared" si="1"/>
        <v>0</v>
      </c>
      <c r="L11" s="72"/>
      <c r="M11" s="73"/>
      <c r="N11" s="73"/>
      <c r="O11" s="73"/>
      <c r="P11" s="74"/>
      <c r="Q11" s="28"/>
      <c r="R11" s="28"/>
    </row>
    <row r="12" spans="1:18" x14ac:dyDescent="0.25">
      <c r="A12" t="s">
        <v>104</v>
      </c>
      <c r="B12" s="21">
        <v>16.686324324000001</v>
      </c>
      <c r="C12" s="184">
        <v>39.715403508000001</v>
      </c>
      <c r="D12" s="4"/>
      <c r="E12" s="4"/>
      <c r="F12" s="4"/>
      <c r="G12" s="4"/>
      <c r="H12" s="4"/>
      <c r="I12" s="4"/>
      <c r="J12" s="10">
        <f t="shared" si="0"/>
        <v>0</v>
      </c>
      <c r="K12" s="10">
        <f t="shared" si="1"/>
        <v>0</v>
      </c>
      <c r="L12" s="63"/>
      <c r="M12" s="68"/>
      <c r="N12" s="69" t="s">
        <v>308</v>
      </c>
      <c r="O12" s="68"/>
      <c r="P12" s="64"/>
      <c r="Q12" s="28"/>
      <c r="R12" s="28"/>
    </row>
    <row r="13" spans="1:18" s="2" customFormat="1" x14ac:dyDescent="0.25">
      <c r="A13" t="s">
        <v>7</v>
      </c>
      <c r="B13" s="21">
        <v>18.833102891999999</v>
      </c>
      <c r="C13" s="184">
        <v>45.960577524000001</v>
      </c>
      <c r="D13" s="4"/>
      <c r="E13" s="4"/>
      <c r="F13" s="4"/>
      <c r="G13" s="4"/>
      <c r="H13" s="4"/>
      <c r="I13" s="4"/>
      <c r="J13" s="10">
        <f t="shared" si="0"/>
        <v>0</v>
      </c>
      <c r="K13" s="10">
        <f t="shared" si="1"/>
        <v>0</v>
      </c>
      <c r="L13" s="63"/>
      <c r="M13" s="68"/>
      <c r="N13" s="68" t="s">
        <v>309</v>
      </c>
      <c r="O13" s="68"/>
      <c r="P13" s="64"/>
      <c r="Q13" s="28"/>
      <c r="R13" s="28"/>
    </row>
    <row r="14" spans="1:18" s="2" customFormat="1" x14ac:dyDescent="0.25">
      <c r="A14" t="s">
        <v>8</v>
      </c>
      <c r="B14" s="21">
        <v>0</v>
      </c>
      <c r="C14" s="159">
        <v>0</v>
      </c>
      <c r="D14" s="7" t="s">
        <v>99</v>
      </c>
      <c r="E14" s="8" t="s">
        <v>100</v>
      </c>
      <c r="F14" s="8" t="s">
        <v>225</v>
      </c>
      <c r="G14" s="8" t="s">
        <v>162</v>
      </c>
      <c r="H14" s="8" t="s">
        <v>163</v>
      </c>
      <c r="I14" s="9" t="s">
        <v>164</v>
      </c>
      <c r="J14" s="10"/>
      <c r="K14" s="10"/>
      <c r="L14" s="63"/>
      <c r="M14" s="68"/>
      <c r="N14" s="68" t="s">
        <v>312</v>
      </c>
      <c r="O14" s="68"/>
      <c r="P14" s="64"/>
      <c r="Q14" s="28"/>
      <c r="R14" s="28"/>
    </row>
    <row r="15" spans="1:18" s="2" customFormat="1" x14ac:dyDescent="0.25">
      <c r="A15" t="s">
        <v>9</v>
      </c>
      <c r="B15" s="21">
        <v>9.367761024</v>
      </c>
      <c r="C15" s="184">
        <v>18.833102891999999</v>
      </c>
      <c r="D15" s="4"/>
      <c r="E15" s="4"/>
      <c r="F15" s="4"/>
      <c r="G15" s="4">
        <v>0</v>
      </c>
      <c r="H15" s="4"/>
      <c r="I15" s="4"/>
      <c r="J15" s="10">
        <f t="shared" si="0"/>
        <v>0</v>
      </c>
      <c r="K15" s="10">
        <f t="shared" si="1"/>
        <v>0</v>
      </c>
      <c r="L15" s="63"/>
      <c r="M15" s="68"/>
      <c r="N15" s="68"/>
      <c r="O15" s="68"/>
      <c r="P15" s="64"/>
      <c r="Q15" s="28"/>
      <c r="R15" s="28"/>
    </row>
    <row r="16" spans="1:18" s="2" customFormat="1" x14ac:dyDescent="0.25">
      <c r="A16" t="s">
        <v>10</v>
      </c>
      <c r="B16" s="21">
        <v>10.441150307999999</v>
      </c>
      <c r="C16" s="184">
        <v>20.882300615999998</v>
      </c>
      <c r="D16" s="4"/>
      <c r="E16" s="4"/>
      <c r="F16" s="4"/>
      <c r="G16" s="4"/>
      <c r="H16" s="4">
        <v>0</v>
      </c>
      <c r="I16" s="4"/>
      <c r="J16" s="10">
        <f t="shared" si="0"/>
        <v>0</v>
      </c>
      <c r="K16" s="10">
        <f t="shared" si="1"/>
        <v>0</v>
      </c>
      <c r="L16" s="91" t="s">
        <v>359</v>
      </c>
      <c r="M16" s="93"/>
      <c r="N16" s="93"/>
      <c r="O16" s="93"/>
      <c r="P16" s="92"/>
      <c r="Q16" s="28"/>
      <c r="R16" s="28"/>
    </row>
    <row r="17" spans="1:18" s="2" customFormat="1" x14ac:dyDescent="0.25">
      <c r="A17" t="s">
        <v>11</v>
      </c>
      <c r="B17" s="21">
        <v>10.441150307999999</v>
      </c>
      <c r="C17" s="184">
        <v>21.955689900000003</v>
      </c>
      <c r="D17" s="4"/>
      <c r="E17" s="4"/>
      <c r="F17" s="4"/>
      <c r="G17" s="4"/>
      <c r="H17" s="4"/>
      <c r="I17" s="4"/>
      <c r="J17" s="10">
        <f t="shared" si="0"/>
        <v>0</v>
      </c>
      <c r="K17" s="10">
        <f t="shared" si="1"/>
        <v>0</v>
      </c>
      <c r="L17" s="91" t="s">
        <v>360</v>
      </c>
      <c r="M17" s="93"/>
      <c r="N17" s="93"/>
      <c r="O17" s="93"/>
      <c r="P17" s="92"/>
      <c r="Q17" s="28"/>
      <c r="R17" s="28"/>
    </row>
    <row r="18" spans="1:18" s="2" customFormat="1" x14ac:dyDescent="0.25">
      <c r="A18" t="s">
        <v>12</v>
      </c>
      <c r="B18" s="21">
        <v>11.514539592</v>
      </c>
      <c r="C18" s="184">
        <v>22.931498340000001</v>
      </c>
      <c r="D18" s="4"/>
      <c r="E18" s="4"/>
      <c r="F18" s="4"/>
      <c r="G18" s="4"/>
      <c r="H18" s="4"/>
      <c r="I18" s="4"/>
      <c r="J18" s="10">
        <f t="shared" si="0"/>
        <v>0</v>
      </c>
      <c r="K18" s="10">
        <f t="shared" si="1"/>
        <v>0</v>
      </c>
      <c r="L18" s="72"/>
      <c r="M18" s="73"/>
      <c r="N18" s="73"/>
      <c r="O18" s="73"/>
      <c r="P18" s="74"/>
      <c r="Q18" s="28"/>
      <c r="R18" s="28"/>
    </row>
    <row r="19" spans="1:18" s="2" customFormat="1" ht="15.75" thickBot="1" x14ac:dyDescent="0.3">
      <c r="A19" t="s">
        <v>13</v>
      </c>
      <c r="B19" s="21">
        <v>12.490348032</v>
      </c>
      <c r="C19" s="184">
        <v>25.078276908000003</v>
      </c>
      <c r="D19" s="4"/>
      <c r="E19" s="4"/>
      <c r="F19" s="4"/>
      <c r="G19" s="4"/>
      <c r="H19" s="4"/>
      <c r="I19" s="4"/>
      <c r="J19" s="10">
        <f t="shared" si="0"/>
        <v>0</v>
      </c>
      <c r="K19" s="10">
        <f t="shared" si="1"/>
        <v>0</v>
      </c>
      <c r="L19" s="65"/>
      <c r="M19" s="66"/>
      <c r="N19" s="66" t="s">
        <v>311</v>
      </c>
      <c r="O19" s="66"/>
      <c r="P19" s="67"/>
      <c r="Q19" s="28"/>
      <c r="R19" s="28"/>
    </row>
    <row r="20" spans="1:18" s="2" customFormat="1" x14ac:dyDescent="0.25">
      <c r="A20" t="s">
        <v>14</v>
      </c>
      <c r="B20" s="21">
        <v>13.563737315999999</v>
      </c>
      <c r="C20" s="184">
        <v>28.200863915999999</v>
      </c>
      <c r="D20" s="4"/>
      <c r="E20" s="4"/>
      <c r="F20" s="4"/>
      <c r="G20" s="4"/>
      <c r="H20" s="4"/>
      <c r="I20" s="4"/>
      <c r="J20" s="10">
        <f t="shared" si="0"/>
        <v>0</v>
      </c>
      <c r="K20" s="10">
        <f t="shared" si="1"/>
        <v>0</v>
      </c>
      <c r="L20" s="103"/>
      <c r="M20" s="103"/>
      <c r="O20" s="103"/>
      <c r="P20" s="103"/>
      <c r="Q20" s="28"/>
      <c r="R20" s="28"/>
    </row>
    <row r="21" spans="1:18" s="2" customFormat="1" ht="15.75" thickBot="1" x14ac:dyDescent="0.3">
      <c r="A21" t="s">
        <v>105</v>
      </c>
      <c r="B21" s="21">
        <v>14.637126600000002</v>
      </c>
      <c r="C21" s="184">
        <v>31.323450924000003</v>
      </c>
      <c r="D21" s="4"/>
      <c r="E21" s="4"/>
      <c r="F21" s="4"/>
      <c r="G21" s="4"/>
      <c r="H21" s="4"/>
      <c r="I21" s="4"/>
      <c r="J21" s="10">
        <f t="shared" si="0"/>
        <v>0</v>
      </c>
      <c r="K21" s="10">
        <f t="shared" si="1"/>
        <v>0</v>
      </c>
      <c r="L21" s="75" t="s">
        <v>363</v>
      </c>
      <c r="M21"/>
      <c r="N21"/>
      <c r="O21"/>
      <c r="P21"/>
      <c r="Q21" s="28"/>
      <c r="R21" s="28"/>
    </row>
    <row r="22" spans="1:18" s="2" customFormat="1" x14ac:dyDescent="0.25">
      <c r="A22" t="s">
        <v>106</v>
      </c>
      <c r="B22" s="21">
        <v>15.710515884000003</v>
      </c>
      <c r="C22" s="184">
        <v>34.446037931999996</v>
      </c>
      <c r="D22" s="4"/>
      <c r="E22" s="4"/>
      <c r="F22" s="4"/>
      <c r="G22" s="4"/>
      <c r="H22" s="4"/>
      <c r="I22" s="4"/>
      <c r="J22" s="10">
        <f t="shared" si="0"/>
        <v>0</v>
      </c>
      <c r="K22" s="10">
        <f t="shared" si="1"/>
        <v>0</v>
      </c>
      <c r="L22" s="124" t="s">
        <v>381</v>
      </c>
      <c r="M22" s="125"/>
      <c r="N22" s="125"/>
      <c r="O22" s="125"/>
      <c r="P22" s="126"/>
      <c r="Q22" s="28"/>
      <c r="R22" s="28"/>
    </row>
    <row r="23" spans="1:18" s="2" customFormat="1" ht="15.75" thickBot="1" x14ac:dyDescent="0.3">
      <c r="A23" t="s">
        <v>15</v>
      </c>
      <c r="B23" s="21">
        <v>16.686324324000001</v>
      </c>
      <c r="C23" s="184">
        <v>38.642014224000008</v>
      </c>
      <c r="D23" s="4"/>
      <c r="E23" s="4"/>
      <c r="F23" s="4"/>
      <c r="G23" s="4"/>
      <c r="H23" s="4"/>
      <c r="I23" s="4"/>
      <c r="J23" s="10">
        <f t="shared" si="0"/>
        <v>0</v>
      </c>
      <c r="K23" s="10">
        <f t="shared" si="1"/>
        <v>0</v>
      </c>
      <c r="L23" s="127"/>
      <c r="M23" s="128"/>
      <c r="N23" s="128"/>
      <c r="O23" s="128"/>
      <c r="P23" s="129"/>
      <c r="Q23" s="28"/>
      <c r="R23" s="28"/>
    </row>
    <row r="24" spans="1:18" s="2" customFormat="1" x14ac:dyDescent="0.25">
      <c r="A24" t="s">
        <v>107</v>
      </c>
      <c r="B24" s="21">
        <v>17.759713608000002</v>
      </c>
      <c r="C24" s="184">
        <v>39.715403508000001</v>
      </c>
      <c r="D24" s="4"/>
      <c r="E24" s="4"/>
      <c r="F24" s="4"/>
      <c r="G24" s="4"/>
      <c r="H24" s="4"/>
      <c r="I24" s="4"/>
      <c r="J24" s="10">
        <f t="shared" si="0"/>
        <v>0</v>
      </c>
      <c r="K24" s="10">
        <f t="shared" si="1"/>
        <v>0</v>
      </c>
      <c r="L24" s="124" t="s">
        <v>382</v>
      </c>
      <c r="M24" s="125"/>
      <c r="N24" s="125"/>
      <c r="O24" s="125"/>
      <c r="P24" s="126"/>
      <c r="Q24" s="28"/>
      <c r="R24" s="28"/>
    </row>
    <row r="25" spans="1:18" s="2" customFormat="1" ht="15.75" thickBot="1" x14ac:dyDescent="0.3">
      <c r="A25" t="s">
        <v>108</v>
      </c>
      <c r="B25" s="21">
        <v>19.808911332000001</v>
      </c>
      <c r="C25" s="184">
        <v>48.009775248000004</v>
      </c>
      <c r="D25" s="4"/>
      <c r="E25" s="4"/>
      <c r="F25" s="4"/>
      <c r="G25" s="4"/>
      <c r="H25" s="4"/>
      <c r="I25" s="4"/>
      <c r="J25" s="10">
        <f t="shared" si="0"/>
        <v>0</v>
      </c>
      <c r="K25" s="10">
        <f t="shared" si="1"/>
        <v>0</v>
      </c>
      <c r="L25" s="127"/>
      <c r="M25" s="128"/>
      <c r="N25" s="128"/>
      <c r="O25" s="128"/>
      <c r="P25" s="129"/>
      <c r="Q25" s="28"/>
      <c r="R25" s="28"/>
    </row>
    <row r="26" spans="1:18" s="2" customFormat="1" x14ac:dyDescent="0.25">
      <c r="A26"/>
      <c r="B26" s="21">
        <v>0</v>
      </c>
      <c r="C26" s="159">
        <v>0</v>
      </c>
      <c r="D26" s="7" t="s">
        <v>99</v>
      </c>
      <c r="E26" s="8" t="s">
        <v>100</v>
      </c>
      <c r="F26" s="8" t="s">
        <v>225</v>
      </c>
      <c r="G26" s="8" t="s">
        <v>162</v>
      </c>
      <c r="H26" s="8" t="s">
        <v>163</v>
      </c>
      <c r="I26" s="9" t="s">
        <v>164</v>
      </c>
      <c r="J26" s="10"/>
      <c r="K26" s="10"/>
      <c r="L26" s="124" t="s">
        <v>384</v>
      </c>
      <c r="M26" s="125"/>
      <c r="N26" s="125"/>
      <c r="O26" s="125"/>
      <c r="P26" s="126"/>
      <c r="Q26" s="28"/>
      <c r="R26" s="28"/>
    </row>
    <row r="27" spans="1:18" s="2" customFormat="1" ht="15.75" thickBot="1" x14ac:dyDescent="0.3">
      <c r="A27" t="s">
        <v>24</v>
      </c>
      <c r="B27" s="21">
        <v>15.710515884000003</v>
      </c>
      <c r="C27" s="184">
        <v>24.004887624000002</v>
      </c>
      <c r="D27" s="4"/>
      <c r="E27" s="4"/>
      <c r="F27" s="4"/>
      <c r="G27" s="4">
        <v>0</v>
      </c>
      <c r="H27" s="4"/>
      <c r="I27" s="4"/>
      <c r="J27" s="10">
        <f t="shared" si="0"/>
        <v>0</v>
      </c>
      <c r="K27" s="10">
        <f t="shared" si="1"/>
        <v>0</v>
      </c>
      <c r="L27" s="127"/>
      <c r="M27" s="128"/>
      <c r="N27" s="128"/>
      <c r="O27" s="128"/>
      <c r="P27" s="129"/>
      <c r="Q27" s="28"/>
      <c r="R27" s="28"/>
    </row>
    <row r="28" spans="1:18" s="2" customFormat="1" x14ac:dyDescent="0.25">
      <c r="A28" t="s">
        <v>25</v>
      </c>
      <c r="B28" s="21">
        <v>15.710515884000003</v>
      </c>
      <c r="C28" s="184">
        <v>26.151666192000004</v>
      </c>
      <c r="D28" s="4"/>
      <c r="E28" s="4"/>
      <c r="F28" s="4"/>
      <c r="G28" s="4"/>
      <c r="H28" s="4">
        <v>0</v>
      </c>
      <c r="I28" s="4"/>
      <c r="J28" s="10">
        <f t="shared" si="0"/>
        <v>0</v>
      </c>
      <c r="K28" s="10">
        <f t="shared" si="1"/>
        <v>0</v>
      </c>
      <c r="L28" s="124" t="s">
        <v>568</v>
      </c>
      <c r="M28" s="125"/>
      <c r="N28" s="125"/>
      <c r="O28" s="125"/>
      <c r="P28" s="126"/>
      <c r="Q28" s="28"/>
      <c r="R28" s="28"/>
    </row>
    <row r="29" spans="1:18" s="2" customFormat="1" ht="15.75" thickBot="1" x14ac:dyDescent="0.3">
      <c r="A29" t="s">
        <v>26</v>
      </c>
      <c r="B29" s="21">
        <v>17.759713608000002</v>
      </c>
      <c r="C29" s="184">
        <v>28.200863915999999</v>
      </c>
      <c r="D29" s="4"/>
      <c r="E29" s="4"/>
      <c r="F29" s="4"/>
      <c r="G29" s="4"/>
      <c r="H29" s="4"/>
      <c r="I29" s="4"/>
      <c r="J29" s="10">
        <f t="shared" si="0"/>
        <v>0</v>
      </c>
      <c r="K29" s="10">
        <f t="shared" si="1"/>
        <v>0</v>
      </c>
      <c r="L29" s="127"/>
      <c r="M29" s="128"/>
      <c r="N29" s="128"/>
      <c r="O29" s="128"/>
      <c r="P29" s="129"/>
      <c r="Q29" s="28"/>
      <c r="R29" s="28"/>
    </row>
    <row r="30" spans="1:18" s="2" customFormat="1" x14ac:dyDescent="0.25">
      <c r="A30" t="s">
        <v>27</v>
      </c>
      <c r="B30" s="21">
        <v>18.833102891999999</v>
      </c>
      <c r="C30" s="184">
        <v>31.323450924000003</v>
      </c>
      <c r="D30" s="4"/>
      <c r="E30" s="4"/>
      <c r="F30" s="4"/>
      <c r="G30" s="4"/>
      <c r="H30" s="4"/>
      <c r="I30" s="4"/>
      <c r="J30" s="10">
        <f t="shared" si="0"/>
        <v>0</v>
      </c>
      <c r="K30" s="10">
        <f t="shared" si="1"/>
        <v>0</v>
      </c>
      <c r="L30" s="124" t="s">
        <v>569</v>
      </c>
      <c r="M30" s="125"/>
      <c r="N30" s="125"/>
      <c r="O30" s="125"/>
      <c r="P30" s="126"/>
      <c r="Q30" s="28"/>
      <c r="R30" s="28"/>
    </row>
    <row r="31" spans="1:18" s="2" customFormat="1" ht="15.75" thickBot="1" x14ac:dyDescent="0.3">
      <c r="A31" t="s">
        <v>28</v>
      </c>
      <c r="B31" s="21">
        <v>20.882300615999998</v>
      </c>
      <c r="C31" s="184">
        <v>33.372648648000002</v>
      </c>
      <c r="D31" s="4"/>
      <c r="E31" s="4"/>
      <c r="F31" s="4"/>
      <c r="G31" s="4"/>
      <c r="H31" s="4"/>
      <c r="I31" s="4"/>
      <c r="J31" s="10">
        <f t="shared" si="0"/>
        <v>0</v>
      </c>
      <c r="K31" s="10">
        <f t="shared" si="1"/>
        <v>0</v>
      </c>
      <c r="L31" s="127"/>
      <c r="M31" s="128"/>
      <c r="N31" s="128"/>
      <c r="O31" s="128"/>
      <c r="P31" s="129"/>
      <c r="Q31" s="28"/>
      <c r="R31" s="28"/>
    </row>
    <row r="32" spans="1:18" s="2" customFormat="1" x14ac:dyDescent="0.25">
      <c r="A32" t="s">
        <v>29</v>
      </c>
      <c r="B32" s="21">
        <v>21.955689900000003</v>
      </c>
      <c r="C32" s="184">
        <v>36.592816499999998</v>
      </c>
      <c r="D32" s="4"/>
      <c r="E32" s="4"/>
      <c r="F32" s="4"/>
      <c r="G32" s="4"/>
      <c r="H32" s="4"/>
      <c r="I32" s="4"/>
      <c r="J32" s="10">
        <f t="shared" si="0"/>
        <v>0</v>
      </c>
      <c r="K32" s="10">
        <f t="shared" si="1"/>
        <v>0</v>
      </c>
      <c r="L32" s="124" t="s">
        <v>570</v>
      </c>
      <c r="M32" s="125"/>
      <c r="N32" s="125"/>
      <c r="O32" s="125"/>
      <c r="P32" s="126"/>
      <c r="Q32" s="28"/>
      <c r="R32" s="28"/>
    </row>
    <row r="33" spans="1:18" s="2" customFormat="1" ht="15.75" thickBot="1" x14ac:dyDescent="0.3">
      <c r="A33" t="s">
        <v>112</v>
      </c>
      <c r="B33" s="21">
        <v>25.078276908000003</v>
      </c>
      <c r="C33" s="184">
        <v>40.691211948000003</v>
      </c>
      <c r="D33" s="4"/>
      <c r="E33" s="4"/>
      <c r="F33" s="4"/>
      <c r="G33" s="4"/>
      <c r="H33" s="4"/>
      <c r="I33" s="4"/>
      <c r="J33" s="10">
        <f t="shared" si="0"/>
        <v>0</v>
      </c>
      <c r="K33" s="10">
        <f t="shared" si="1"/>
        <v>0</v>
      </c>
      <c r="L33" s="127"/>
      <c r="M33" s="128"/>
      <c r="N33" s="128"/>
      <c r="O33" s="128"/>
      <c r="P33" s="129"/>
      <c r="Q33" s="28"/>
      <c r="R33" s="28"/>
    </row>
    <row r="34" spans="1:18" s="2" customFormat="1" x14ac:dyDescent="0.25">
      <c r="A34" t="s">
        <v>113</v>
      </c>
      <c r="B34" s="21">
        <v>26.151666192000004</v>
      </c>
      <c r="C34" s="184">
        <v>43.813798956000007</v>
      </c>
      <c r="D34" s="4"/>
      <c r="E34" s="4"/>
      <c r="F34" s="4"/>
      <c r="G34" s="4"/>
      <c r="H34" s="4"/>
      <c r="I34" s="4"/>
      <c r="J34" s="10">
        <f t="shared" si="0"/>
        <v>0</v>
      </c>
      <c r="K34" s="10">
        <f t="shared" si="1"/>
        <v>0</v>
      </c>
      <c r="L34" s="124" t="s">
        <v>383</v>
      </c>
      <c r="M34" s="125"/>
      <c r="N34" s="125"/>
      <c r="O34" s="125"/>
      <c r="P34" s="126"/>
      <c r="Q34" s="28"/>
      <c r="R34" s="28"/>
    </row>
    <row r="35" spans="1:18" s="2" customFormat="1" ht="15.75" thickBot="1" x14ac:dyDescent="0.3">
      <c r="A35" t="s">
        <v>30</v>
      </c>
      <c r="B35" s="21">
        <v>26.151666192000004</v>
      </c>
      <c r="C35" s="184">
        <v>47.03396680800001</v>
      </c>
      <c r="D35" s="4"/>
      <c r="E35" s="4"/>
      <c r="F35" s="4"/>
      <c r="G35" s="4"/>
      <c r="H35" s="4"/>
      <c r="I35" s="4"/>
      <c r="J35" s="10">
        <f t="shared" si="0"/>
        <v>0</v>
      </c>
      <c r="K35" s="10">
        <f t="shared" si="1"/>
        <v>0</v>
      </c>
      <c r="L35" s="127"/>
      <c r="M35" s="128"/>
      <c r="N35" s="128"/>
      <c r="O35" s="128"/>
      <c r="P35" s="129"/>
      <c r="Q35" s="28"/>
      <c r="R35" s="28"/>
    </row>
    <row r="36" spans="1:18" s="2" customFormat="1" x14ac:dyDescent="0.25">
      <c r="A36" t="s">
        <v>114</v>
      </c>
      <c r="B36" s="21">
        <v>28.200863915999999</v>
      </c>
      <c r="C36" s="184">
        <v>50.156553816000006</v>
      </c>
      <c r="D36" s="4"/>
      <c r="E36" s="4"/>
      <c r="F36" s="4"/>
      <c r="G36" s="4"/>
      <c r="H36" s="4"/>
      <c r="I36" s="4"/>
      <c r="J36" s="10">
        <f t="shared" si="0"/>
        <v>0</v>
      </c>
      <c r="K36" s="10">
        <f t="shared" si="1"/>
        <v>0</v>
      </c>
      <c r="L36" s="124" t="s">
        <v>571</v>
      </c>
      <c r="M36" s="125"/>
      <c r="N36" s="125"/>
      <c r="O36" s="125"/>
      <c r="P36" s="126"/>
      <c r="Q36" s="28"/>
      <c r="R36" s="28"/>
    </row>
    <row r="37" spans="1:18" s="2" customFormat="1" ht="15.75" thickBot="1" x14ac:dyDescent="0.3">
      <c r="A37" t="s">
        <v>115</v>
      </c>
      <c r="B37" s="21">
        <v>31.323450924000003</v>
      </c>
      <c r="C37" s="184">
        <v>58.450925556000001</v>
      </c>
      <c r="D37" s="4"/>
      <c r="E37" s="4"/>
      <c r="F37" s="4"/>
      <c r="G37" s="4"/>
      <c r="H37" s="4"/>
      <c r="I37" s="4"/>
      <c r="J37" s="10">
        <f t="shared" si="0"/>
        <v>0</v>
      </c>
      <c r="K37" s="10">
        <f t="shared" si="1"/>
        <v>0</v>
      </c>
      <c r="L37" s="127"/>
      <c r="M37" s="128"/>
      <c r="N37" s="128"/>
      <c r="O37" s="128"/>
      <c r="P37" s="129"/>
      <c r="Q37" s="28"/>
      <c r="R37" s="28"/>
    </row>
    <row r="38" spans="1:18" s="2" customFormat="1" x14ac:dyDescent="0.25">
      <c r="A38"/>
      <c r="B38" s="21">
        <v>0</v>
      </c>
      <c r="C38" s="159">
        <v>0</v>
      </c>
      <c r="D38" s="7" t="s">
        <v>99</v>
      </c>
      <c r="E38" s="8" t="s">
        <v>100</v>
      </c>
      <c r="F38" s="8" t="s">
        <v>225</v>
      </c>
      <c r="G38" s="8" t="s">
        <v>162</v>
      </c>
      <c r="H38" s="8" t="s">
        <v>163</v>
      </c>
      <c r="I38" s="9" t="s">
        <v>164</v>
      </c>
      <c r="J38" s="10"/>
      <c r="K38" s="10"/>
      <c r="L38" s="124" t="s">
        <v>572</v>
      </c>
      <c r="M38" s="125"/>
      <c r="N38" s="125"/>
      <c r="O38" s="125"/>
      <c r="P38" s="126"/>
      <c r="Q38" s="28"/>
      <c r="R38" s="28"/>
    </row>
    <row r="39" spans="1:18" s="2" customFormat="1" ht="15.75" thickBot="1" x14ac:dyDescent="0.3">
      <c r="A39" t="s">
        <v>31</v>
      </c>
      <c r="B39" s="21">
        <v>16.686324324000001</v>
      </c>
      <c r="C39" s="184">
        <v>26.151666192000004</v>
      </c>
      <c r="D39" s="4"/>
      <c r="E39" s="4"/>
      <c r="F39" s="4"/>
      <c r="G39" s="4">
        <v>0</v>
      </c>
      <c r="H39" s="4"/>
      <c r="I39" s="4"/>
      <c r="J39" s="10">
        <f t="shared" si="0"/>
        <v>0</v>
      </c>
      <c r="K39" s="10">
        <f t="shared" si="1"/>
        <v>0</v>
      </c>
      <c r="L39" s="127"/>
      <c r="M39" s="128"/>
      <c r="N39" s="128"/>
      <c r="O39" s="128"/>
      <c r="P39" s="129"/>
      <c r="Q39" s="28"/>
      <c r="R39" s="28"/>
    </row>
    <row r="40" spans="1:18" s="2" customFormat="1" x14ac:dyDescent="0.25">
      <c r="A40" t="s">
        <v>32</v>
      </c>
      <c r="B40" s="21">
        <v>16.686324324000001</v>
      </c>
      <c r="C40" s="184">
        <v>27.127474631999998</v>
      </c>
      <c r="D40" s="4"/>
      <c r="E40" s="4"/>
      <c r="F40" s="4"/>
      <c r="G40" s="4"/>
      <c r="H40" s="4">
        <v>0</v>
      </c>
      <c r="I40" s="4"/>
      <c r="J40" s="10">
        <f t="shared" si="0"/>
        <v>0</v>
      </c>
      <c r="K40" s="10">
        <f t="shared" si="1"/>
        <v>0</v>
      </c>
      <c r="L40" s="124" t="s">
        <v>386</v>
      </c>
      <c r="M40" s="125"/>
      <c r="N40" s="125"/>
      <c r="O40" s="125"/>
      <c r="P40" s="126"/>
      <c r="Q40" s="28"/>
      <c r="R40" s="28"/>
    </row>
    <row r="41" spans="1:18" s="2" customFormat="1" ht="15.75" thickBot="1" x14ac:dyDescent="0.3">
      <c r="A41" t="s">
        <v>33</v>
      </c>
      <c r="B41" s="21">
        <v>17.759713608000002</v>
      </c>
      <c r="C41" s="184">
        <v>29.274253200000004</v>
      </c>
      <c r="D41" s="4"/>
      <c r="E41" s="4"/>
      <c r="F41" s="4"/>
      <c r="G41" s="4"/>
      <c r="H41" s="4"/>
      <c r="I41" s="4"/>
      <c r="J41" s="10">
        <f t="shared" si="0"/>
        <v>0</v>
      </c>
      <c r="K41" s="10">
        <f t="shared" si="1"/>
        <v>0</v>
      </c>
      <c r="L41" s="127"/>
      <c r="M41" s="128"/>
      <c r="N41" s="128"/>
      <c r="O41" s="128"/>
      <c r="P41" s="129"/>
      <c r="Q41" s="28"/>
      <c r="R41" s="28"/>
    </row>
    <row r="42" spans="1:18" s="2" customFormat="1" x14ac:dyDescent="0.25">
      <c r="A42" t="s">
        <v>34</v>
      </c>
      <c r="B42" s="21">
        <v>20.882300615999998</v>
      </c>
      <c r="C42" s="184">
        <v>32.396840208000008</v>
      </c>
      <c r="D42" s="4"/>
      <c r="E42" s="4"/>
      <c r="F42" s="4"/>
      <c r="G42" s="4"/>
      <c r="H42" s="4"/>
      <c r="I42" s="4"/>
      <c r="J42" s="10">
        <f t="shared" si="0"/>
        <v>0</v>
      </c>
      <c r="K42" s="10">
        <f t="shared" si="1"/>
        <v>0</v>
      </c>
      <c r="L42" s="124" t="s">
        <v>573</v>
      </c>
      <c r="M42" s="125"/>
      <c r="N42" s="125"/>
      <c r="O42" s="125"/>
      <c r="P42" s="126"/>
      <c r="Q42" s="28"/>
      <c r="R42" s="28"/>
    </row>
    <row r="43" spans="1:18" s="2" customFormat="1" ht="15.75" thickBot="1" x14ac:dyDescent="0.3">
      <c r="A43" t="s">
        <v>35</v>
      </c>
      <c r="B43" s="21">
        <v>21.955689900000003</v>
      </c>
      <c r="C43" s="184">
        <v>34.446037931999996</v>
      </c>
      <c r="D43" s="4"/>
      <c r="E43" s="4"/>
      <c r="F43" s="4"/>
      <c r="G43" s="4"/>
      <c r="H43" s="4"/>
      <c r="I43" s="4"/>
      <c r="J43" s="10">
        <f t="shared" si="0"/>
        <v>0</v>
      </c>
      <c r="K43" s="10">
        <f t="shared" si="1"/>
        <v>0</v>
      </c>
      <c r="L43" s="127"/>
      <c r="M43" s="128"/>
      <c r="N43" s="128"/>
      <c r="O43" s="128"/>
      <c r="P43" s="129"/>
      <c r="Q43" s="28"/>
      <c r="R43" s="28"/>
    </row>
    <row r="44" spans="1:18" s="2" customFormat="1" x14ac:dyDescent="0.25">
      <c r="A44" t="s">
        <v>36</v>
      </c>
      <c r="B44" s="21">
        <v>22.931498340000001</v>
      </c>
      <c r="C44" s="184">
        <v>38.642014224000008</v>
      </c>
      <c r="D44" s="4"/>
      <c r="E44" s="4"/>
      <c r="F44" s="4"/>
      <c r="G44" s="4"/>
      <c r="H44" s="4"/>
      <c r="I44" s="4"/>
      <c r="J44" s="10">
        <f t="shared" si="0"/>
        <v>0</v>
      </c>
      <c r="K44" s="10">
        <f t="shared" si="1"/>
        <v>0</v>
      </c>
      <c r="L44" s="124" t="s">
        <v>574</v>
      </c>
      <c r="M44" s="125"/>
      <c r="N44" s="125"/>
      <c r="O44" s="125"/>
      <c r="P44" s="126"/>
      <c r="Q44" s="28"/>
      <c r="R44" s="28"/>
    </row>
    <row r="45" spans="1:18" s="2" customFormat="1" ht="15.75" thickBot="1" x14ac:dyDescent="0.3">
      <c r="A45" t="s">
        <v>116</v>
      </c>
      <c r="B45" s="21">
        <v>27.127474631999998</v>
      </c>
      <c r="C45" s="184">
        <v>42.837990515999998</v>
      </c>
      <c r="D45" s="4"/>
      <c r="E45" s="4"/>
      <c r="F45" s="4"/>
      <c r="G45" s="4"/>
      <c r="H45" s="4"/>
      <c r="I45" s="4"/>
      <c r="J45" s="10">
        <f t="shared" si="0"/>
        <v>0</v>
      </c>
      <c r="K45" s="10">
        <f t="shared" si="1"/>
        <v>0</v>
      </c>
      <c r="L45" s="127"/>
      <c r="M45" s="128"/>
      <c r="N45" s="128"/>
      <c r="O45" s="128"/>
      <c r="P45" s="129"/>
      <c r="Q45" s="28"/>
      <c r="R45" s="28"/>
    </row>
    <row r="46" spans="1:18" s="2" customFormat="1" x14ac:dyDescent="0.25">
      <c r="A46" t="s">
        <v>117</v>
      </c>
      <c r="B46" s="21">
        <v>27.127474631999998</v>
      </c>
      <c r="C46" s="184">
        <v>44.88718824</v>
      </c>
      <c r="D46" s="4"/>
      <c r="E46" s="4"/>
      <c r="F46" s="4"/>
      <c r="G46" s="4"/>
      <c r="H46" s="4"/>
      <c r="I46" s="4"/>
      <c r="J46" s="10">
        <f t="shared" si="0"/>
        <v>0</v>
      </c>
      <c r="K46" s="10">
        <f t="shared" si="1"/>
        <v>0</v>
      </c>
      <c r="L46" s="130" t="s">
        <v>577</v>
      </c>
      <c r="M46"/>
      <c r="N46"/>
      <c r="O46"/>
      <c r="P46" s="52"/>
      <c r="Q46" s="28"/>
      <c r="R46" s="28"/>
    </row>
    <row r="47" spans="1:18" s="2" customFormat="1" ht="15.75" thickBot="1" x14ac:dyDescent="0.3">
      <c r="A47" t="s">
        <v>37</v>
      </c>
      <c r="B47" s="21">
        <v>27.127474631999998</v>
      </c>
      <c r="C47" s="184">
        <v>49.083164531999991</v>
      </c>
      <c r="D47" s="4"/>
      <c r="E47" s="4"/>
      <c r="F47" s="4"/>
      <c r="G47" s="4"/>
      <c r="H47" s="4"/>
      <c r="I47" s="4"/>
      <c r="J47" s="10">
        <f t="shared" si="0"/>
        <v>0</v>
      </c>
      <c r="K47" s="10">
        <f t="shared" si="1"/>
        <v>0</v>
      </c>
      <c r="L47" s="127"/>
      <c r="M47" s="128"/>
      <c r="N47" s="128"/>
      <c r="O47" s="128"/>
      <c r="P47" s="129"/>
      <c r="Q47" s="28"/>
      <c r="R47" s="28"/>
    </row>
    <row r="48" spans="1:18" s="2" customFormat="1" x14ac:dyDescent="0.25">
      <c r="A48" t="s">
        <v>118</v>
      </c>
      <c r="B48" s="21">
        <v>30.250061640000006</v>
      </c>
      <c r="C48" s="184">
        <v>53.279140824000002</v>
      </c>
      <c r="D48" s="4"/>
      <c r="E48" s="4"/>
      <c r="F48" s="4"/>
      <c r="G48" s="4"/>
      <c r="H48" s="4"/>
      <c r="I48" s="4"/>
      <c r="J48" s="10">
        <f t="shared" si="0"/>
        <v>0</v>
      </c>
      <c r="K48" s="10">
        <f t="shared" si="1"/>
        <v>0</v>
      </c>
      <c r="L48" s="124" t="s">
        <v>385</v>
      </c>
      <c r="M48" s="125"/>
      <c r="N48" s="125"/>
      <c r="O48" s="125"/>
      <c r="P48" s="126"/>
      <c r="Q48" s="28"/>
      <c r="R48" s="28"/>
    </row>
    <row r="49" spans="1:18" s="2" customFormat="1" ht="15.75" thickBot="1" x14ac:dyDescent="0.3">
      <c r="A49" t="s">
        <v>119</v>
      </c>
      <c r="B49" s="21">
        <v>32.396840208000008</v>
      </c>
      <c r="C49" s="184">
        <v>60.597704124000003</v>
      </c>
      <c r="D49" s="4"/>
      <c r="E49" s="4"/>
      <c r="F49" s="4"/>
      <c r="G49" s="4"/>
      <c r="H49" s="4"/>
      <c r="I49" s="4"/>
      <c r="J49" s="10">
        <f t="shared" si="0"/>
        <v>0</v>
      </c>
      <c r="K49" s="10">
        <f t="shared" si="1"/>
        <v>0</v>
      </c>
      <c r="L49" s="127"/>
      <c r="M49" s="128"/>
      <c r="N49" s="128"/>
      <c r="O49" s="128"/>
      <c r="P49" s="129"/>
      <c r="Q49" s="28"/>
      <c r="R49" s="28"/>
    </row>
    <row r="50" spans="1:18" s="2" customFormat="1" x14ac:dyDescent="0.25">
      <c r="A50"/>
      <c r="B50" s="21">
        <v>0</v>
      </c>
      <c r="C50" s="159">
        <v>0</v>
      </c>
      <c r="D50" s="7" t="s">
        <v>99</v>
      </c>
      <c r="E50" s="8" t="s">
        <v>100</v>
      </c>
      <c r="F50" s="8" t="s">
        <v>225</v>
      </c>
      <c r="G50" s="8" t="s">
        <v>162</v>
      </c>
      <c r="H50" s="8" t="s">
        <v>163</v>
      </c>
      <c r="I50" s="9" t="s">
        <v>164</v>
      </c>
      <c r="J50" s="10"/>
      <c r="K50" s="10"/>
      <c r="L50" s="124" t="s">
        <v>614</v>
      </c>
      <c r="M50" s="125"/>
      <c r="N50" s="125"/>
      <c r="O50" s="125"/>
      <c r="P50" s="126"/>
      <c r="Q50" s="28"/>
      <c r="R50" s="28"/>
    </row>
    <row r="51" spans="1:18" s="2" customFormat="1" ht="15.75" thickBot="1" x14ac:dyDescent="0.3">
      <c r="A51" t="s">
        <v>38</v>
      </c>
      <c r="B51" s="21">
        <v>17.759713608000002</v>
      </c>
      <c r="C51" s="184">
        <v>27.127474631999998</v>
      </c>
      <c r="D51" s="4"/>
      <c r="E51" s="4"/>
      <c r="F51" s="4"/>
      <c r="G51" s="4">
        <v>0</v>
      </c>
      <c r="H51" s="4"/>
      <c r="I51" s="4"/>
      <c r="J51" s="10">
        <f t="shared" si="0"/>
        <v>0</v>
      </c>
      <c r="K51" s="10">
        <f t="shared" si="1"/>
        <v>0</v>
      </c>
      <c r="L51" s="127"/>
      <c r="M51" s="128"/>
      <c r="N51" s="128"/>
      <c r="O51" s="128"/>
      <c r="P51" s="129"/>
      <c r="Q51" s="28"/>
      <c r="R51" s="28"/>
    </row>
    <row r="52" spans="1:18" s="2" customFormat="1" x14ac:dyDescent="0.25">
      <c r="A52" t="s">
        <v>39</v>
      </c>
      <c r="B52" s="21">
        <v>17.759713608000002</v>
      </c>
      <c r="C52" s="184">
        <v>29.274253200000004</v>
      </c>
      <c r="D52" s="4"/>
      <c r="E52" s="4"/>
      <c r="F52" s="4"/>
      <c r="G52" s="4"/>
      <c r="H52" s="4">
        <v>0</v>
      </c>
      <c r="I52" s="4"/>
      <c r="J52" s="10">
        <f t="shared" si="0"/>
        <v>0</v>
      </c>
      <c r="K52" s="10">
        <f t="shared" si="1"/>
        <v>0</v>
      </c>
      <c r="Q52" s="28"/>
      <c r="R52" s="28"/>
    </row>
    <row r="53" spans="1:18" s="2" customFormat="1" x14ac:dyDescent="0.25">
      <c r="A53" t="s">
        <v>40</v>
      </c>
      <c r="B53" s="21">
        <v>18.833102891999999</v>
      </c>
      <c r="C53" s="184">
        <v>31.323450924000003</v>
      </c>
      <c r="D53" s="4"/>
      <c r="E53" s="4"/>
      <c r="F53" s="4"/>
      <c r="G53" s="4"/>
      <c r="H53" s="4"/>
      <c r="I53" s="4"/>
      <c r="J53" s="10">
        <f t="shared" si="0"/>
        <v>0</v>
      </c>
      <c r="K53" s="10">
        <f t="shared" si="1"/>
        <v>0</v>
      </c>
      <c r="Q53" s="28"/>
      <c r="R53"/>
    </row>
    <row r="54" spans="1:18" s="2" customFormat="1" x14ac:dyDescent="0.25">
      <c r="A54" t="s">
        <v>41</v>
      </c>
      <c r="B54" s="21">
        <v>20.882300615999998</v>
      </c>
      <c r="C54" s="184">
        <v>34.446037931999996</v>
      </c>
      <c r="D54" s="4"/>
      <c r="E54" s="4"/>
      <c r="F54" s="4"/>
      <c r="G54" s="4"/>
      <c r="H54" s="4"/>
      <c r="I54" s="4"/>
      <c r="J54" s="10">
        <f t="shared" si="0"/>
        <v>0</v>
      </c>
      <c r="K54" s="10">
        <f t="shared" si="1"/>
        <v>0</v>
      </c>
      <c r="Q54" s="28"/>
      <c r="R54" s="28"/>
    </row>
    <row r="55" spans="1:18" s="2" customFormat="1" x14ac:dyDescent="0.25">
      <c r="A55" t="s">
        <v>42</v>
      </c>
      <c r="B55" s="21">
        <v>25.078276908000003</v>
      </c>
      <c r="C55" s="184">
        <v>38.642014224000008</v>
      </c>
      <c r="D55" s="4"/>
      <c r="E55" s="4"/>
      <c r="F55" s="4"/>
      <c r="G55" s="4"/>
      <c r="H55" s="4"/>
      <c r="I55" s="4"/>
      <c r="J55" s="10">
        <f t="shared" si="0"/>
        <v>0</v>
      </c>
      <c r="K55" s="10">
        <f t="shared" si="1"/>
        <v>0</v>
      </c>
      <c r="Q55" s="28"/>
      <c r="R55" s="28"/>
    </row>
    <row r="56" spans="1:18" s="2" customFormat="1" x14ac:dyDescent="0.25">
      <c r="A56" t="s">
        <v>43</v>
      </c>
      <c r="B56" s="21">
        <v>25.078276908000003</v>
      </c>
      <c r="C56" s="184">
        <v>42.837990515999998</v>
      </c>
      <c r="D56" s="4"/>
      <c r="E56" s="4"/>
      <c r="F56" s="4"/>
      <c r="G56" s="4"/>
      <c r="H56" s="4"/>
      <c r="I56" s="4"/>
      <c r="J56" s="10">
        <f t="shared" si="0"/>
        <v>0</v>
      </c>
      <c r="K56" s="10">
        <f t="shared" si="1"/>
        <v>0</v>
      </c>
      <c r="Q56" s="28"/>
      <c r="R56" s="28"/>
    </row>
    <row r="57" spans="1:18" s="2" customFormat="1" x14ac:dyDescent="0.25">
      <c r="A57" t="s">
        <v>120</v>
      </c>
      <c r="B57" s="21">
        <v>27.127474631999998</v>
      </c>
      <c r="C57" s="184">
        <v>47.03396680800001</v>
      </c>
      <c r="D57" s="4"/>
      <c r="E57" s="4"/>
      <c r="F57" s="4"/>
      <c r="G57" s="4"/>
      <c r="H57" s="4"/>
      <c r="I57" s="4"/>
      <c r="J57" s="10">
        <f t="shared" si="0"/>
        <v>0</v>
      </c>
      <c r="K57" s="10">
        <f t="shared" si="1"/>
        <v>0</v>
      </c>
      <c r="Q57" s="28"/>
      <c r="R57" s="28"/>
    </row>
    <row r="58" spans="1:18" s="2" customFormat="1" x14ac:dyDescent="0.25">
      <c r="A58" t="s">
        <v>121</v>
      </c>
      <c r="B58" s="21">
        <v>29.274253200000004</v>
      </c>
      <c r="C58" s="184">
        <v>50.156553816000006</v>
      </c>
      <c r="D58" s="4"/>
      <c r="E58" s="4"/>
      <c r="F58" s="4"/>
      <c r="G58" s="4"/>
      <c r="H58" s="4"/>
      <c r="I58" s="4"/>
      <c r="J58" s="10">
        <f t="shared" si="0"/>
        <v>0</v>
      </c>
      <c r="K58" s="10">
        <f t="shared" si="1"/>
        <v>0</v>
      </c>
      <c r="Q58" s="28"/>
      <c r="R58" s="28"/>
    </row>
    <row r="59" spans="1:18" s="2" customFormat="1" x14ac:dyDescent="0.25">
      <c r="A59" t="s">
        <v>44</v>
      </c>
      <c r="B59" s="21">
        <v>31.323450924000003</v>
      </c>
      <c r="C59" s="184">
        <v>55.328338548000012</v>
      </c>
      <c r="D59" s="4"/>
      <c r="E59" s="4"/>
      <c r="F59" s="4"/>
      <c r="G59" s="4"/>
      <c r="H59" s="4"/>
      <c r="I59" s="4"/>
      <c r="J59" s="10">
        <f t="shared" si="0"/>
        <v>0</v>
      </c>
      <c r="K59" s="10">
        <f t="shared" si="1"/>
        <v>0</v>
      </c>
      <c r="Q59" s="28"/>
      <c r="R59" s="28"/>
    </row>
    <row r="60" spans="1:18" s="2" customFormat="1" x14ac:dyDescent="0.25">
      <c r="A60" t="s">
        <v>122</v>
      </c>
      <c r="B60" s="21">
        <v>35.519427216000004</v>
      </c>
      <c r="C60" s="184">
        <v>61.573512564000005</v>
      </c>
      <c r="D60" s="4"/>
      <c r="E60" s="4"/>
      <c r="F60" s="4"/>
      <c r="G60" s="4"/>
      <c r="H60" s="4"/>
      <c r="I60" s="4"/>
      <c r="J60" s="10">
        <f t="shared" si="0"/>
        <v>0</v>
      </c>
      <c r="K60" s="10">
        <f t="shared" si="1"/>
        <v>0</v>
      </c>
      <c r="Q60" s="28"/>
      <c r="R60" s="28"/>
    </row>
    <row r="61" spans="1:18" s="2" customFormat="1" x14ac:dyDescent="0.25">
      <c r="A61" t="s">
        <v>123</v>
      </c>
      <c r="B61" s="21">
        <v>44.88718824</v>
      </c>
      <c r="C61" s="184">
        <v>77.284028448000015</v>
      </c>
      <c r="D61" s="4"/>
      <c r="E61" s="4"/>
      <c r="F61" s="4"/>
      <c r="G61" s="4"/>
      <c r="H61" s="4"/>
      <c r="I61" s="4"/>
      <c r="J61" s="10">
        <f t="shared" si="0"/>
        <v>0</v>
      </c>
      <c r="K61" s="10">
        <f t="shared" si="1"/>
        <v>0</v>
      </c>
      <c r="Q61" s="28"/>
      <c r="R61" s="28"/>
    </row>
    <row r="62" spans="1:18" s="2" customFormat="1" x14ac:dyDescent="0.25">
      <c r="A62"/>
      <c r="B62" s="21">
        <v>0</v>
      </c>
      <c r="C62" s="159">
        <v>0</v>
      </c>
      <c r="D62" s="7" t="s">
        <v>99</v>
      </c>
      <c r="E62" s="8" t="s">
        <v>100</v>
      </c>
      <c r="F62" s="8" t="s">
        <v>225</v>
      </c>
      <c r="G62" s="8" t="s">
        <v>162</v>
      </c>
      <c r="H62" s="8" t="s">
        <v>163</v>
      </c>
      <c r="I62" s="9" t="s">
        <v>164</v>
      </c>
      <c r="J62" s="10"/>
      <c r="K62" s="10"/>
      <c r="Q62" s="28"/>
      <c r="R62" s="28"/>
    </row>
    <row r="63" spans="1:18" s="2" customFormat="1" x14ac:dyDescent="0.25">
      <c r="A63" t="s">
        <v>165</v>
      </c>
      <c r="B63" s="21">
        <v>17.759713608000002</v>
      </c>
      <c r="C63" s="184">
        <v>28.200863915999999</v>
      </c>
      <c r="D63" s="4"/>
      <c r="E63" s="4"/>
      <c r="F63" s="4"/>
      <c r="G63" s="4">
        <v>0</v>
      </c>
      <c r="H63" s="4"/>
      <c r="I63" s="4"/>
      <c r="J63" s="10">
        <f t="shared" si="0"/>
        <v>0</v>
      </c>
      <c r="K63" s="10">
        <f t="shared" si="1"/>
        <v>0</v>
      </c>
      <c r="Q63" s="28"/>
      <c r="R63" s="28"/>
    </row>
    <row r="64" spans="1:18" s="2" customFormat="1" x14ac:dyDescent="0.25">
      <c r="A64" t="s">
        <v>166</v>
      </c>
      <c r="B64" s="21">
        <v>19.808911332000001</v>
      </c>
      <c r="C64" s="184">
        <v>30.250061640000006</v>
      </c>
      <c r="D64" s="4"/>
      <c r="E64" s="4"/>
      <c r="F64" s="4"/>
      <c r="G64" s="4"/>
      <c r="H64" s="4">
        <v>0</v>
      </c>
      <c r="I64" s="4"/>
      <c r="J64" s="10">
        <f t="shared" si="0"/>
        <v>0</v>
      </c>
      <c r="K64" s="10">
        <f t="shared" si="1"/>
        <v>0</v>
      </c>
      <c r="Q64" s="28"/>
      <c r="R64" s="28"/>
    </row>
    <row r="65" spans="1:18" s="2" customFormat="1" x14ac:dyDescent="0.25">
      <c r="A65" t="s">
        <v>167</v>
      </c>
      <c r="B65" s="21">
        <v>20.882300615999998</v>
      </c>
      <c r="C65" s="184">
        <v>32.396840208000008</v>
      </c>
      <c r="D65" s="4"/>
      <c r="E65" s="4"/>
      <c r="F65" s="4"/>
      <c r="G65" s="4"/>
      <c r="H65" s="4"/>
      <c r="I65" s="4"/>
      <c r="J65" s="10">
        <f t="shared" si="0"/>
        <v>0</v>
      </c>
      <c r="K65" s="10">
        <f t="shared" si="1"/>
        <v>0</v>
      </c>
      <c r="Q65" s="28"/>
      <c r="R65" s="28"/>
    </row>
    <row r="66" spans="1:18" s="2" customFormat="1" x14ac:dyDescent="0.25">
      <c r="A66" t="s">
        <v>168</v>
      </c>
      <c r="B66" s="21">
        <v>21.955689900000003</v>
      </c>
      <c r="C66" s="184">
        <v>36.592816499999998</v>
      </c>
      <c r="D66" s="4"/>
      <c r="E66" s="4"/>
      <c r="F66" s="4"/>
      <c r="G66" s="4"/>
      <c r="H66" s="4"/>
      <c r="I66" s="4"/>
      <c r="J66" s="10">
        <f t="shared" si="0"/>
        <v>0</v>
      </c>
      <c r="K66" s="10">
        <f t="shared" si="1"/>
        <v>0</v>
      </c>
      <c r="Q66" s="28"/>
      <c r="R66" s="28"/>
    </row>
    <row r="67" spans="1:18" s="2" customFormat="1" x14ac:dyDescent="0.25">
      <c r="A67" t="s">
        <v>169</v>
      </c>
      <c r="B67" s="21">
        <v>25.078276908000003</v>
      </c>
      <c r="C67" s="184">
        <v>39.715403508000001</v>
      </c>
      <c r="D67" s="4"/>
      <c r="E67" s="4"/>
      <c r="F67" s="4"/>
      <c r="G67" s="4"/>
      <c r="H67" s="4"/>
      <c r="I67" s="4"/>
      <c r="J67" s="10">
        <f t="shared" si="0"/>
        <v>0</v>
      </c>
      <c r="K67" s="10">
        <f t="shared" si="1"/>
        <v>0</v>
      </c>
      <c r="Q67" s="28"/>
      <c r="R67" s="28"/>
    </row>
    <row r="68" spans="1:18" s="2" customFormat="1" x14ac:dyDescent="0.25">
      <c r="A68" t="s">
        <v>170</v>
      </c>
      <c r="B68" s="21">
        <v>27.127474631999998</v>
      </c>
      <c r="C68" s="184">
        <v>45.960577524000001</v>
      </c>
      <c r="D68" s="4"/>
      <c r="E68" s="4"/>
      <c r="F68" s="4"/>
      <c r="G68" s="4"/>
      <c r="H68" s="4"/>
      <c r="I68" s="4"/>
      <c r="J68" s="10">
        <f t="shared" ref="J68:J131" si="2">IFERROR((ROUND((B68*D68)+((B68*E68)*1.15),2)),"REVISAR")</f>
        <v>0</v>
      </c>
      <c r="K68" s="10">
        <f t="shared" ref="K68:K131" si="3">IFERROR((ROUND((F68*C68)+(G68*C68*1.1)+(H68*C68*1.15)+(I68*C68*1.15*1.1),2)),"REVISAR")</f>
        <v>0</v>
      </c>
      <c r="Q68" s="28"/>
      <c r="R68" s="28"/>
    </row>
    <row r="69" spans="1:18" s="2" customFormat="1" x14ac:dyDescent="0.25">
      <c r="A69" t="s">
        <v>171</v>
      </c>
      <c r="B69" s="21">
        <v>29.274253200000004</v>
      </c>
      <c r="C69" s="184">
        <v>51.132362255999993</v>
      </c>
      <c r="D69" s="4"/>
      <c r="E69" s="4"/>
      <c r="F69" s="4"/>
      <c r="G69" s="4"/>
      <c r="H69" s="4"/>
      <c r="I69" s="4"/>
      <c r="J69" s="10">
        <f t="shared" si="2"/>
        <v>0</v>
      </c>
      <c r="K69" s="10">
        <f t="shared" si="3"/>
        <v>0</v>
      </c>
      <c r="Q69" s="28"/>
      <c r="R69" s="28"/>
    </row>
    <row r="70" spans="1:18" s="2" customFormat="1" x14ac:dyDescent="0.25">
      <c r="A70" t="s">
        <v>172</v>
      </c>
      <c r="B70" s="21">
        <v>31.323450924000003</v>
      </c>
      <c r="C70" s="184">
        <v>53.279140824000002</v>
      </c>
      <c r="D70" s="4"/>
      <c r="E70" s="4"/>
      <c r="F70" s="4"/>
      <c r="G70" s="4"/>
      <c r="H70" s="4"/>
      <c r="I70" s="4"/>
      <c r="J70" s="10">
        <f t="shared" si="2"/>
        <v>0</v>
      </c>
      <c r="K70" s="10">
        <f t="shared" si="3"/>
        <v>0</v>
      </c>
      <c r="Q70" s="28"/>
      <c r="R70" s="28"/>
    </row>
    <row r="71" spans="1:18" s="2" customFormat="1" x14ac:dyDescent="0.25">
      <c r="A71" t="s">
        <v>173</v>
      </c>
      <c r="B71" s="21">
        <v>34.446037931999996</v>
      </c>
      <c r="C71" s="184">
        <v>56.401727831999999</v>
      </c>
      <c r="D71" s="4"/>
      <c r="E71" s="4"/>
      <c r="F71" s="4"/>
      <c r="G71" s="4"/>
      <c r="H71" s="4"/>
      <c r="I71" s="4"/>
      <c r="J71" s="10">
        <f t="shared" si="2"/>
        <v>0</v>
      </c>
      <c r="K71" s="10">
        <f t="shared" si="3"/>
        <v>0</v>
      </c>
      <c r="Q71" s="28"/>
      <c r="R71" s="28"/>
    </row>
    <row r="72" spans="1:18" s="2" customFormat="1" x14ac:dyDescent="0.25">
      <c r="A72" t="s">
        <v>174</v>
      </c>
      <c r="B72" s="21">
        <v>39.715403508000001</v>
      </c>
      <c r="C72" s="184">
        <v>63.720291132000007</v>
      </c>
      <c r="D72" s="4"/>
      <c r="E72" s="4"/>
      <c r="F72" s="4"/>
      <c r="G72" s="4"/>
      <c r="H72" s="4"/>
      <c r="I72" s="4"/>
      <c r="J72" s="10">
        <f t="shared" si="2"/>
        <v>0</v>
      </c>
      <c r="K72" s="10">
        <f t="shared" si="3"/>
        <v>0</v>
      </c>
      <c r="Q72" s="28"/>
      <c r="R72" s="28"/>
    </row>
    <row r="73" spans="1:18" s="2" customFormat="1" x14ac:dyDescent="0.25">
      <c r="A73" t="s">
        <v>175</v>
      </c>
      <c r="B73" s="21">
        <v>50.156553816000006</v>
      </c>
      <c r="C73" s="184">
        <v>79.33322617200001</v>
      </c>
      <c r="D73" s="4"/>
      <c r="E73" s="4"/>
      <c r="F73" s="4"/>
      <c r="G73" s="4"/>
      <c r="H73" s="4"/>
      <c r="I73" s="4"/>
      <c r="J73" s="10">
        <f t="shared" si="2"/>
        <v>0</v>
      </c>
      <c r="K73" s="10">
        <f t="shared" si="3"/>
        <v>0</v>
      </c>
      <c r="Q73" s="28"/>
      <c r="R73" s="28"/>
    </row>
    <row r="74" spans="1:18" s="2" customFormat="1" x14ac:dyDescent="0.25">
      <c r="A74"/>
      <c r="B74" s="21">
        <v>0</v>
      </c>
      <c r="C74" s="159">
        <v>0</v>
      </c>
      <c r="D74" s="7" t="s">
        <v>99</v>
      </c>
      <c r="E74" s="8" t="s">
        <v>100</v>
      </c>
      <c r="F74" s="8" t="s">
        <v>225</v>
      </c>
      <c r="G74" s="8" t="s">
        <v>162</v>
      </c>
      <c r="H74" s="8" t="s">
        <v>163</v>
      </c>
      <c r="I74" s="9" t="s">
        <v>164</v>
      </c>
      <c r="J74" s="10"/>
      <c r="K74" s="10"/>
      <c r="Q74" s="28"/>
      <c r="R74" s="28"/>
    </row>
    <row r="75" spans="1:18" s="2" customFormat="1" x14ac:dyDescent="0.25">
      <c r="A75" t="s">
        <v>51</v>
      </c>
      <c r="B75" s="21">
        <v>19.808911332000001</v>
      </c>
      <c r="C75" s="184">
        <v>30.250061640000006</v>
      </c>
      <c r="D75" s="4"/>
      <c r="E75" s="4"/>
      <c r="F75" s="4"/>
      <c r="G75" s="4">
        <v>0</v>
      </c>
      <c r="H75" s="4"/>
      <c r="I75" s="4"/>
      <c r="J75" s="10">
        <f t="shared" si="2"/>
        <v>0</v>
      </c>
      <c r="K75" s="10">
        <f t="shared" si="3"/>
        <v>0</v>
      </c>
      <c r="Q75" s="28"/>
      <c r="R75" s="28"/>
    </row>
    <row r="76" spans="1:18" s="2" customFormat="1" x14ac:dyDescent="0.25">
      <c r="A76" t="s">
        <v>52</v>
      </c>
      <c r="B76" s="21">
        <v>20.882300615999998</v>
      </c>
      <c r="C76" s="184">
        <v>32.396840208000008</v>
      </c>
      <c r="D76" s="4"/>
      <c r="E76" s="4"/>
      <c r="F76" s="4"/>
      <c r="G76" s="4"/>
      <c r="H76" s="4">
        <v>0</v>
      </c>
      <c r="I76" s="4"/>
      <c r="J76" s="10">
        <f t="shared" si="2"/>
        <v>0</v>
      </c>
      <c r="K76" s="10">
        <f t="shared" si="3"/>
        <v>0</v>
      </c>
      <c r="Q76" s="28"/>
      <c r="R76" s="28"/>
    </row>
    <row r="77" spans="1:18" s="2" customFormat="1" x14ac:dyDescent="0.25">
      <c r="A77" t="s">
        <v>53</v>
      </c>
      <c r="B77" s="21">
        <v>22.931498340000001</v>
      </c>
      <c r="C77" s="184">
        <v>34.446037931999996</v>
      </c>
      <c r="D77" s="4"/>
      <c r="E77" s="4"/>
      <c r="F77" s="4"/>
      <c r="G77" s="4"/>
      <c r="H77" s="4"/>
      <c r="I77" s="4"/>
      <c r="J77" s="10">
        <f t="shared" si="2"/>
        <v>0</v>
      </c>
      <c r="K77" s="10">
        <f t="shared" si="3"/>
        <v>0</v>
      </c>
      <c r="Q77" s="28"/>
      <c r="R77" s="28"/>
    </row>
    <row r="78" spans="1:18" s="2" customFormat="1" x14ac:dyDescent="0.25">
      <c r="A78" t="s">
        <v>54</v>
      </c>
      <c r="B78" s="21">
        <v>25.078276908000003</v>
      </c>
      <c r="C78" s="184">
        <v>37.568624939999999</v>
      </c>
      <c r="D78" s="4"/>
      <c r="E78" s="4"/>
      <c r="F78" s="4"/>
      <c r="G78" s="4"/>
      <c r="H78" s="4"/>
      <c r="I78" s="4"/>
      <c r="J78" s="10">
        <f t="shared" si="2"/>
        <v>0</v>
      </c>
      <c r="K78" s="10">
        <f t="shared" si="3"/>
        <v>0</v>
      </c>
      <c r="Q78" s="28"/>
      <c r="R78" s="28"/>
    </row>
    <row r="79" spans="1:18" s="2" customFormat="1" x14ac:dyDescent="0.25">
      <c r="A79" t="s">
        <v>55</v>
      </c>
      <c r="B79" s="21">
        <v>28.200863915999999</v>
      </c>
      <c r="C79" s="184">
        <v>41.764601231999997</v>
      </c>
      <c r="D79" s="4"/>
      <c r="E79" s="4"/>
      <c r="F79" s="4"/>
      <c r="G79" s="4"/>
      <c r="H79" s="4"/>
      <c r="I79" s="4"/>
      <c r="J79" s="10">
        <f t="shared" si="2"/>
        <v>0</v>
      </c>
      <c r="K79" s="10">
        <f t="shared" si="3"/>
        <v>0</v>
      </c>
      <c r="Q79" s="28"/>
      <c r="R79" s="28"/>
    </row>
    <row r="80" spans="1:18" s="2" customFormat="1" x14ac:dyDescent="0.25">
      <c r="A80" t="s">
        <v>56</v>
      </c>
      <c r="B80" s="21">
        <v>32.396840208000008</v>
      </c>
      <c r="C80" s="184">
        <v>48.009775248000004</v>
      </c>
      <c r="D80" s="4"/>
      <c r="E80" s="4"/>
      <c r="F80" s="4"/>
      <c r="G80" s="4"/>
      <c r="H80" s="4"/>
      <c r="I80" s="4"/>
      <c r="J80" s="10">
        <f t="shared" si="2"/>
        <v>0</v>
      </c>
      <c r="K80" s="10">
        <f t="shared" si="3"/>
        <v>0</v>
      </c>
      <c r="Q80" s="28"/>
      <c r="R80" s="28"/>
    </row>
    <row r="81" spans="1:18" s="2" customFormat="1" x14ac:dyDescent="0.25">
      <c r="A81" t="s">
        <v>176</v>
      </c>
      <c r="B81" s="21">
        <v>34.446037931999996</v>
      </c>
      <c r="C81" s="21">
        <v>0</v>
      </c>
      <c r="D81" s="4"/>
      <c r="E81" s="4"/>
      <c r="F81" s="1"/>
      <c r="G81" s="1"/>
      <c r="H81" s="1"/>
      <c r="I81" s="1"/>
      <c r="J81" s="10">
        <f t="shared" si="2"/>
        <v>0</v>
      </c>
      <c r="K81" s="10">
        <f t="shared" si="3"/>
        <v>0</v>
      </c>
      <c r="Q81" s="28"/>
      <c r="R81" s="28"/>
    </row>
    <row r="82" spans="1:18" s="2" customFormat="1" x14ac:dyDescent="0.25">
      <c r="A82" t="s">
        <v>177</v>
      </c>
      <c r="B82" s="21">
        <v>36.592816499999998</v>
      </c>
      <c r="C82" s="21">
        <v>0</v>
      </c>
      <c r="D82" s="4"/>
      <c r="E82" s="4"/>
      <c r="G82" s="1"/>
      <c r="H82" s="1"/>
      <c r="I82" s="1"/>
      <c r="J82" s="10">
        <f t="shared" si="2"/>
        <v>0</v>
      </c>
      <c r="K82" s="10">
        <f t="shared" si="3"/>
        <v>0</v>
      </c>
      <c r="Q82" s="28"/>
      <c r="R82" s="28"/>
    </row>
    <row r="83" spans="1:18" s="2" customFormat="1" x14ac:dyDescent="0.25">
      <c r="A83" t="s">
        <v>178</v>
      </c>
      <c r="B83" s="21">
        <v>39.715403508000001</v>
      </c>
      <c r="C83" s="21">
        <v>0</v>
      </c>
      <c r="D83" s="4"/>
      <c r="E83" s="4"/>
      <c r="F83" s="1"/>
      <c r="G83" s="1"/>
      <c r="H83" s="1"/>
      <c r="I83" s="1"/>
      <c r="J83" s="10">
        <f t="shared" si="2"/>
        <v>0</v>
      </c>
      <c r="K83" s="10">
        <f t="shared" si="3"/>
        <v>0</v>
      </c>
      <c r="Q83" s="28"/>
      <c r="R83" s="28"/>
    </row>
    <row r="84" spans="1:18" s="2" customFormat="1" x14ac:dyDescent="0.25">
      <c r="A84" t="s">
        <v>179</v>
      </c>
      <c r="B84" s="21">
        <v>44.88718824</v>
      </c>
      <c r="C84" s="21">
        <v>0</v>
      </c>
      <c r="D84" s="4"/>
      <c r="E84" s="4"/>
      <c r="F84" s="1"/>
      <c r="G84" s="1"/>
      <c r="H84" s="1"/>
      <c r="I84" s="1"/>
      <c r="J84" s="10">
        <f t="shared" si="2"/>
        <v>0</v>
      </c>
      <c r="K84" s="10">
        <f t="shared" si="3"/>
        <v>0</v>
      </c>
      <c r="Q84" s="28"/>
      <c r="R84" s="28"/>
    </row>
    <row r="85" spans="1:18" s="2" customFormat="1" x14ac:dyDescent="0.25">
      <c r="A85" t="s">
        <v>180</v>
      </c>
      <c r="B85" s="21">
        <v>58.450925556000001</v>
      </c>
      <c r="C85" s="21">
        <v>0</v>
      </c>
      <c r="D85" s="4"/>
      <c r="E85" s="4"/>
      <c r="F85" s="1"/>
      <c r="G85" s="1"/>
      <c r="H85" s="1"/>
      <c r="I85" s="1"/>
      <c r="J85" s="10">
        <f t="shared" si="2"/>
        <v>0</v>
      </c>
      <c r="K85" s="10">
        <f t="shared" si="3"/>
        <v>0</v>
      </c>
      <c r="Q85" s="28"/>
      <c r="R85" s="28"/>
    </row>
    <row r="86" spans="1:18" s="2" customFormat="1" x14ac:dyDescent="0.25">
      <c r="A86" t="s">
        <v>8</v>
      </c>
      <c r="B86" s="21">
        <v>0</v>
      </c>
      <c r="C86" s="159">
        <v>0</v>
      </c>
      <c r="D86" s="7" t="s">
        <v>99</v>
      </c>
      <c r="E86" s="8" t="s">
        <v>100</v>
      </c>
      <c r="F86" s="19" t="s">
        <v>225</v>
      </c>
      <c r="G86" s="19" t="s">
        <v>162</v>
      </c>
      <c r="H86" s="19" t="s">
        <v>163</v>
      </c>
      <c r="I86" s="20" t="s">
        <v>164</v>
      </c>
      <c r="J86" s="10"/>
      <c r="K86" s="10"/>
      <c r="Q86" s="28"/>
      <c r="R86" s="28"/>
    </row>
    <row r="87" spans="1:18" s="2" customFormat="1" x14ac:dyDescent="0.25">
      <c r="A87" t="s">
        <v>63</v>
      </c>
      <c r="B87" s="21">
        <v>21.955689900000003</v>
      </c>
      <c r="C87" s="184">
        <v>31.323450924000003</v>
      </c>
      <c r="D87" s="4"/>
      <c r="E87" s="4"/>
      <c r="F87" s="4"/>
      <c r="G87" s="4">
        <v>0</v>
      </c>
      <c r="H87" s="4"/>
      <c r="I87" s="4"/>
      <c r="J87" s="10">
        <f t="shared" si="2"/>
        <v>0</v>
      </c>
      <c r="K87" s="10">
        <f t="shared" si="3"/>
        <v>0</v>
      </c>
      <c r="Q87" s="28"/>
      <c r="R87" s="28"/>
    </row>
    <row r="88" spans="1:18" s="2" customFormat="1" x14ac:dyDescent="0.25">
      <c r="A88" t="s">
        <v>64</v>
      </c>
      <c r="B88" s="21">
        <v>24.004887624000002</v>
      </c>
      <c r="C88" s="184">
        <v>33.372648648000002</v>
      </c>
      <c r="D88" s="4"/>
      <c r="E88" s="4"/>
      <c r="F88" s="4"/>
      <c r="G88" s="4"/>
      <c r="H88" s="4">
        <v>0</v>
      </c>
      <c r="I88" s="4"/>
      <c r="J88" s="10">
        <f t="shared" si="2"/>
        <v>0</v>
      </c>
      <c r="K88" s="10">
        <f t="shared" si="3"/>
        <v>0</v>
      </c>
      <c r="Q88" s="28"/>
      <c r="R88" s="28"/>
    </row>
    <row r="89" spans="1:18" s="2" customFormat="1" x14ac:dyDescent="0.25">
      <c r="A89" t="s">
        <v>65</v>
      </c>
      <c r="B89" s="21">
        <v>26.151666192000004</v>
      </c>
      <c r="C89" s="184">
        <v>35.519427216000004</v>
      </c>
      <c r="D89" s="4"/>
      <c r="E89" s="4"/>
      <c r="F89" s="4"/>
      <c r="G89" s="4"/>
      <c r="H89" s="4"/>
      <c r="I89" s="4"/>
      <c r="J89" s="10">
        <f t="shared" si="2"/>
        <v>0</v>
      </c>
      <c r="K89" s="10">
        <f t="shared" si="3"/>
        <v>0</v>
      </c>
      <c r="Q89" s="28"/>
      <c r="R89" s="28"/>
    </row>
    <row r="90" spans="1:18" s="2" customFormat="1" x14ac:dyDescent="0.25">
      <c r="A90" t="s">
        <v>66</v>
      </c>
      <c r="B90" s="21">
        <v>27.127474631999998</v>
      </c>
      <c r="C90" s="184">
        <v>38.642014224000008</v>
      </c>
      <c r="D90" s="4"/>
      <c r="E90" s="4"/>
      <c r="F90" s="4"/>
      <c r="G90" s="4"/>
      <c r="H90" s="4"/>
      <c r="I90" s="4"/>
      <c r="J90" s="10">
        <f t="shared" si="2"/>
        <v>0</v>
      </c>
      <c r="K90" s="10">
        <f t="shared" si="3"/>
        <v>0</v>
      </c>
      <c r="Q90" s="28"/>
      <c r="R90" s="28"/>
    </row>
    <row r="91" spans="1:18" s="2" customFormat="1" x14ac:dyDescent="0.25">
      <c r="A91" t="s">
        <v>67</v>
      </c>
      <c r="B91" s="21">
        <v>31.323450924000003</v>
      </c>
      <c r="C91" s="184">
        <v>42.837990515999998</v>
      </c>
      <c r="D91" s="4"/>
      <c r="E91" s="4"/>
      <c r="F91" s="4"/>
      <c r="G91" s="4"/>
      <c r="H91" s="4"/>
      <c r="I91" s="4"/>
      <c r="J91" s="10">
        <f t="shared" si="2"/>
        <v>0</v>
      </c>
      <c r="K91" s="10">
        <f t="shared" si="3"/>
        <v>0</v>
      </c>
      <c r="Q91" s="28"/>
      <c r="R91" s="28"/>
    </row>
    <row r="92" spans="1:18" s="2" customFormat="1" x14ac:dyDescent="0.25">
      <c r="A92" t="s">
        <v>68</v>
      </c>
      <c r="B92" s="21">
        <v>33.372648648000002</v>
      </c>
      <c r="C92" s="184">
        <v>49.083164531999991</v>
      </c>
      <c r="D92" s="4"/>
      <c r="E92" s="4"/>
      <c r="F92" s="4"/>
      <c r="G92" s="4"/>
      <c r="H92" s="4"/>
      <c r="I92" s="4"/>
      <c r="J92" s="10">
        <f t="shared" si="2"/>
        <v>0</v>
      </c>
      <c r="K92" s="10">
        <f t="shared" si="3"/>
        <v>0</v>
      </c>
      <c r="Q92" s="28"/>
      <c r="R92" s="28"/>
    </row>
    <row r="93" spans="1:18" s="2" customFormat="1" x14ac:dyDescent="0.25">
      <c r="A93" t="s">
        <v>127</v>
      </c>
      <c r="B93" s="21">
        <v>38.642014224000008</v>
      </c>
      <c r="C93" s="21">
        <v>0</v>
      </c>
      <c r="D93" s="4"/>
      <c r="E93" s="4"/>
      <c r="F93" s="1"/>
      <c r="G93" s="1"/>
      <c r="H93" s="1"/>
      <c r="I93" s="1"/>
      <c r="J93" s="10">
        <f t="shared" si="2"/>
        <v>0</v>
      </c>
      <c r="K93" s="10">
        <f t="shared" si="3"/>
        <v>0</v>
      </c>
      <c r="Q93" s="28"/>
      <c r="R93" s="28"/>
    </row>
    <row r="94" spans="1:18" s="2" customFormat="1" x14ac:dyDescent="0.25">
      <c r="A94" t="s">
        <v>128</v>
      </c>
      <c r="B94" s="21">
        <v>41.764601231999997</v>
      </c>
      <c r="C94" s="21">
        <v>0</v>
      </c>
      <c r="D94" s="4"/>
      <c r="E94" s="4"/>
      <c r="G94" s="1"/>
      <c r="H94" s="1"/>
      <c r="I94" s="1"/>
      <c r="J94" s="10">
        <f t="shared" si="2"/>
        <v>0</v>
      </c>
      <c r="K94" s="10">
        <f t="shared" si="3"/>
        <v>0</v>
      </c>
      <c r="Q94" s="28"/>
      <c r="R94" s="28"/>
    </row>
    <row r="95" spans="1:18" s="2" customFormat="1" x14ac:dyDescent="0.25">
      <c r="A95" t="s">
        <v>129</v>
      </c>
      <c r="B95" s="21">
        <v>43.802956639999998</v>
      </c>
      <c r="C95" s="21">
        <v>0</v>
      </c>
      <c r="D95" s="4"/>
      <c r="E95" s="4"/>
      <c r="F95" s="1"/>
      <c r="G95" s="1"/>
      <c r="H95" s="1"/>
      <c r="I95" s="1"/>
      <c r="J95" s="10">
        <f t="shared" si="2"/>
        <v>0</v>
      </c>
      <c r="K95" s="10">
        <f t="shared" si="3"/>
        <v>0</v>
      </c>
      <c r="Q95" s="28"/>
      <c r="R95" s="28"/>
    </row>
    <row r="96" spans="1:18" s="2" customFormat="1" x14ac:dyDescent="0.25">
      <c r="A96" t="s">
        <v>130</v>
      </c>
      <c r="B96" s="21">
        <v>49.083164531999991</v>
      </c>
      <c r="C96" s="21">
        <v>0</v>
      </c>
      <c r="D96" s="4"/>
      <c r="E96" s="4"/>
      <c r="F96" s="1"/>
      <c r="G96" s="1"/>
      <c r="H96" s="1"/>
      <c r="I96" s="1"/>
      <c r="J96" s="10">
        <f t="shared" si="2"/>
        <v>0</v>
      </c>
      <c r="K96" s="10">
        <f t="shared" si="3"/>
        <v>0</v>
      </c>
      <c r="Q96" s="28"/>
      <c r="R96" s="28"/>
    </row>
    <row r="97" spans="1:18" s="2" customFormat="1" x14ac:dyDescent="0.25">
      <c r="A97" t="s">
        <v>131</v>
      </c>
      <c r="B97" s="21">
        <v>65.769488856000024</v>
      </c>
      <c r="C97" s="21">
        <v>0</v>
      </c>
      <c r="D97" s="4"/>
      <c r="E97" s="4"/>
      <c r="F97" s="1"/>
      <c r="G97" s="1"/>
      <c r="H97" s="1"/>
      <c r="I97" s="1"/>
      <c r="J97" s="10">
        <f t="shared" si="2"/>
        <v>0</v>
      </c>
      <c r="K97" s="10">
        <f t="shared" si="3"/>
        <v>0</v>
      </c>
      <c r="Q97" s="28"/>
      <c r="R97" s="28"/>
    </row>
    <row r="98" spans="1:18" s="2" customFormat="1" x14ac:dyDescent="0.25">
      <c r="A98" t="s">
        <v>8</v>
      </c>
      <c r="B98" s="21">
        <v>0</v>
      </c>
      <c r="C98" s="159">
        <v>0</v>
      </c>
      <c r="D98" s="7" t="s">
        <v>99</v>
      </c>
      <c r="E98" s="8" t="s">
        <v>100</v>
      </c>
      <c r="F98" s="8" t="s">
        <v>225</v>
      </c>
      <c r="G98" s="8" t="s">
        <v>162</v>
      </c>
      <c r="H98" s="8" t="s">
        <v>163</v>
      </c>
      <c r="I98" s="9" t="s">
        <v>164</v>
      </c>
      <c r="J98" s="10"/>
      <c r="K98" s="10"/>
      <c r="Q98" s="28"/>
      <c r="R98" s="28"/>
    </row>
    <row r="99" spans="1:18" s="2" customFormat="1" x14ac:dyDescent="0.25">
      <c r="A99" t="s">
        <v>69</v>
      </c>
      <c r="B99" s="21">
        <v>21.955689900000003</v>
      </c>
      <c r="C99" s="184">
        <v>32.396840208000008</v>
      </c>
      <c r="D99" s="4"/>
      <c r="E99" s="4"/>
      <c r="F99" s="4"/>
      <c r="G99" s="4">
        <v>0</v>
      </c>
      <c r="H99" s="4"/>
      <c r="I99" s="4"/>
      <c r="J99" s="10">
        <f t="shared" si="2"/>
        <v>0</v>
      </c>
      <c r="K99" s="10">
        <f t="shared" si="3"/>
        <v>0</v>
      </c>
      <c r="Q99" s="28"/>
      <c r="R99" s="28"/>
    </row>
    <row r="100" spans="1:18" s="2" customFormat="1" x14ac:dyDescent="0.25">
      <c r="A100" t="s">
        <v>70</v>
      </c>
      <c r="B100" s="21">
        <v>25.078276908000003</v>
      </c>
      <c r="C100" s="184">
        <v>33.372648648000002</v>
      </c>
      <c r="D100" s="4"/>
      <c r="E100" s="4"/>
      <c r="F100" s="4"/>
      <c r="G100" s="4"/>
      <c r="H100" s="4">
        <v>0</v>
      </c>
      <c r="I100" s="4"/>
      <c r="J100" s="10">
        <f t="shared" si="2"/>
        <v>0</v>
      </c>
      <c r="K100" s="10">
        <f t="shared" si="3"/>
        <v>0</v>
      </c>
      <c r="Q100" s="28"/>
      <c r="R100" s="28"/>
    </row>
    <row r="101" spans="1:18" s="2" customFormat="1" x14ac:dyDescent="0.25">
      <c r="A101" t="s">
        <v>71</v>
      </c>
      <c r="B101" s="21">
        <v>26.151666192000004</v>
      </c>
      <c r="C101" s="184">
        <v>36.592816499999998</v>
      </c>
      <c r="D101" s="4"/>
      <c r="E101" s="4"/>
      <c r="F101" s="4"/>
      <c r="G101" s="4"/>
      <c r="H101" s="4"/>
      <c r="I101" s="4"/>
      <c r="J101" s="10">
        <f t="shared" si="2"/>
        <v>0</v>
      </c>
      <c r="K101" s="10">
        <f t="shared" si="3"/>
        <v>0</v>
      </c>
      <c r="Q101" s="28"/>
      <c r="R101" s="28"/>
    </row>
    <row r="102" spans="1:18" s="2" customFormat="1" x14ac:dyDescent="0.25">
      <c r="A102" t="s">
        <v>72</v>
      </c>
      <c r="B102" s="21">
        <v>27.127474631999998</v>
      </c>
      <c r="C102" s="184">
        <v>40.691211948000003</v>
      </c>
      <c r="D102" s="4"/>
      <c r="E102" s="4"/>
      <c r="F102" s="4"/>
      <c r="G102" s="4"/>
      <c r="H102" s="4"/>
      <c r="I102" s="4"/>
      <c r="J102" s="10">
        <f t="shared" si="2"/>
        <v>0</v>
      </c>
      <c r="K102" s="10">
        <f t="shared" si="3"/>
        <v>0</v>
      </c>
      <c r="Q102" s="28"/>
      <c r="R102" s="28"/>
    </row>
    <row r="103" spans="1:18" s="2" customFormat="1" x14ac:dyDescent="0.25">
      <c r="A103" t="s">
        <v>73</v>
      </c>
      <c r="B103" s="21">
        <v>31.323450924000003</v>
      </c>
      <c r="C103" s="184">
        <v>43.813798956000007</v>
      </c>
      <c r="D103" s="4"/>
      <c r="E103" s="4"/>
      <c r="F103" s="4"/>
      <c r="G103" s="4"/>
      <c r="H103" s="4"/>
      <c r="I103" s="4"/>
      <c r="J103" s="10">
        <f t="shared" si="2"/>
        <v>0</v>
      </c>
      <c r="K103" s="10">
        <f t="shared" si="3"/>
        <v>0</v>
      </c>
      <c r="Q103" s="28"/>
      <c r="R103" s="28"/>
    </row>
    <row r="104" spans="1:18" s="2" customFormat="1" x14ac:dyDescent="0.25">
      <c r="A104" t="s">
        <v>74</v>
      </c>
      <c r="B104" s="21">
        <v>34.446037931999996</v>
      </c>
      <c r="C104" s="184">
        <v>51.132362255999993</v>
      </c>
      <c r="D104" s="4"/>
      <c r="E104" s="4"/>
      <c r="F104" s="4"/>
      <c r="G104" s="4"/>
      <c r="H104" s="4"/>
      <c r="I104" s="4"/>
      <c r="J104" s="10">
        <f t="shared" si="2"/>
        <v>0</v>
      </c>
      <c r="K104" s="10">
        <f t="shared" si="3"/>
        <v>0</v>
      </c>
      <c r="Q104" s="28"/>
      <c r="R104" s="28"/>
    </row>
    <row r="105" spans="1:18" s="2" customFormat="1" x14ac:dyDescent="0.25">
      <c r="A105" t="s">
        <v>132</v>
      </c>
      <c r="B105" s="21">
        <v>0</v>
      </c>
      <c r="C105" s="21">
        <v>0</v>
      </c>
      <c r="D105" s="29"/>
      <c r="E105" s="12"/>
      <c r="F105" s="1"/>
      <c r="G105" s="1"/>
      <c r="H105" s="1"/>
      <c r="I105" s="1"/>
      <c r="J105" s="10">
        <f t="shared" si="2"/>
        <v>0</v>
      </c>
      <c r="K105" s="10">
        <f t="shared" si="3"/>
        <v>0</v>
      </c>
      <c r="Q105" s="28"/>
      <c r="R105" s="28"/>
    </row>
    <row r="106" spans="1:18" s="2" customFormat="1" x14ac:dyDescent="0.25">
      <c r="A106" t="s">
        <v>133</v>
      </c>
      <c r="B106" s="21">
        <v>0</v>
      </c>
      <c r="C106" s="21">
        <v>0</v>
      </c>
      <c r="D106" s="29"/>
      <c r="E106" s="12"/>
      <c r="G106" s="1"/>
      <c r="H106" s="1"/>
      <c r="I106" s="1"/>
      <c r="J106" s="10">
        <f t="shared" si="2"/>
        <v>0</v>
      </c>
      <c r="K106" s="10">
        <f t="shared" si="3"/>
        <v>0</v>
      </c>
      <c r="Q106" s="28"/>
      <c r="R106" s="28"/>
    </row>
    <row r="107" spans="1:18" s="2" customFormat="1" x14ac:dyDescent="0.25">
      <c r="A107" t="s">
        <v>134</v>
      </c>
      <c r="B107" s="21">
        <v>0</v>
      </c>
      <c r="C107" s="21">
        <v>0</v>
      </c>
      <c r="D107" s="29"/>
      <c r="E107" s="12"/>
      <c r="F107" s="1"/>
      <c r="G107" s="1"/>
      <c r="H107" s="1"/>
      <c r="I107" s="1"/>
      <c r="J107" s="10">
        <f t="shared" si="2"/>
        <v>0</v>
      </c>
      <c r="K107" s="10">
        <f t="shared" si="3"/>
        <v>0</v>
      </c>
      <c r="Q107" s="28"/>
      <c r="R107" s="28"/>
    </row>
    <row r="108" spans="1:18" s="2" customFormat="1" x14ac:dyDescent="0.25">
      <c r="A108" t="s">
        <v>135</v>
      </c>
      <c r="B108" s="21">
        <v>0</v>
      </c>
      <c r="C108" s="21">
        <v>0</v>
      </c>
      <c r="D108" s="29"/>
      <c r="E108" s="12"/>
      <c r="F108" s="1"/>
      <c r="G108" s="1"/>
      <c r="H108" s="1"/>
      <c r="I108" s="1"/>
      <c r="J108" s="10">
        <f t="shared" si="2"/>
        <v>0</v>
      </c>
      <c r="K108" s="10">
        <f t="shared" si="3"/>
        <v>0</v>
      </c>
      <c r="Q108" s="28"/>
      <c r="R108" s="28"/>
    </row>
    <row r="109" spans="1:18" s="2" customFormat="1" x14ac:dyDescent="0.25">
      <c r="A109" t="s">
        <v>136</v>
      </c>
      <c r="B109" s="21">
        <v>0</v>
      </c>
      <c r="C109" s="21">
        <v>0</v>
      </c>
      <c r="D109" s="29"/>
      <c r="E109" s="12"/>
      <c r="F109" s="1"/>
      <c r="G109" s="1"/>
      <c r="H109" s="1"/>
      <c r="I109" s="1"/>
      <c r="J109" s="10">
        <f t="shared" si="2"/>
        <v>0</v>
      </c>
      <c r="K109" s="10">
        <f t="shared" si="3"/>
        <v>0</v>
      </c>
      <c r="Q109" s="28"/>
      <c r="R109" s="28"/>
    </row>
    <row r="110" spans="1:18" s="2" customFormat="1" x14ac:dyDescent="0.25">
      <c r="A110" t="s">
        <v>8</v>
      </c>
      <c r="B110" s="21">
        <v>0</v>
      </c>
      <c r="C110" s="159">
        <v>0</v>
      </c>
      <c r="D110" s="7" t="s">
        <v>99</v>
      </c>
      <c r="E110" s="8" t="s">
        <v>100</v>
      </c>
      <c r="F110" s="8" t="s">
        <v>225</v>
      </c>
      <c r="G110" s="8" t="s">
        <v>162</v>
      </c>
      <c r="H110" s="8" t="s">
        <v>163</v>
      </c>
      <c r="I110" s="9" t="s">
        <v>164</v>
      </c>
      <c r="J110" s="10"/>
      <c r="K110" s="10"/>
      <c r="Q110" s="28"/>
      <c r="R110" s="28"/>
    </row>
    <row r="111" spans="1:18" s="2" customFormat="1" x14ac:dyDescent="0.25">
      <c r="A111" t="s">
        <v>75</v>
      </c>
      <c r="B111" s="21">
        <v>22.931498340000001</v>
      </c>
      <c r="C111" s="184">
        <v>32.396840208000008</v>
      </c>
      <c r="D111" s="4"/>
      <c r="E111" s="4"/>
      <c r="F111" s="4"/>
      <c r="G111" s="4">
        <v>0</v>
      </c>
      <c r="H111" s="4"/>
      <c r="I111" s="4"/>
      <c r="J111" s="10">
        <f t="shared" si="2"/>
        <v>0</v>
      </c>
      <c r="K111" s="10">
        <f t="shared" si="3"/>
        <v>0</v>
      </c>
      <c r="Q111" s="28"/>
      <c r="R111" s="28"/>
    </row>
    <row r="112" spans="1:18" s="2" customFormat="1" x14ac:dyDescent="0.25">
      <c r="A112" t="s">
        <v>76</v>
      </c>
      <c r="B112" s="21">
        <v>26.151666192000004</v>
      </c>
      <c r="C112" s="184">
        <v>34.446037931999996</v>
      </c>
      <c r="D112" s="4"/>
      <c r="E112" s="4"/>
      <c r="F112" s="4"/>
      <c r="G112" s="4"/>
      <c r="H112" s="4">
        <v>0</v>
      </c>
      <c r="I112" s="4"/>
      <c r="J112" s="10">
        <f t="shared" si="2"/>
        <v>0</v>
      </c>
      <c r="K112" s="10">
        <f t="shared" si="3"/>
        <v>0</v>
      </c>
      <c r="Q112" s="28"/>
      <c r="R112" s="28"/>
    </row>
    <row r="113" spans="1:18" s="2" customFormat="1" x14ac:dyDescent="0.25">
      <c r="A113" t="s">
        <v>77</v>
      </c>
      <c r="B113" s="21">
        <v>27.127474631999998</v>
      </c>
      <c r="C113" s="184">
        <v>38.642014224000008</v>
      </c>
      <c r="D113" s="4"/>
      <c r="E113" s="4"/>
      <c r="F113" s="4"/>
      <c r="G113" s="4"/>
      <c r="H113" s="4"/>
      <c r="I113" s="4"/>
      <c r="J113" s="10">
        <f t="shared" si="2"/>
        <v>0</v>
      </c>
      <c r="K113" s="10">
        <f t="shared" si="3"/>
        <v>0</v>
      </c>
      <c r="Q113" s="28"/>
      <c r="R113" s="28"/>
    </row>
    <row r="114" spans="1:18" s="2" customFormat="1" x14ac:dyDescent="0.25">
      <c r="A114" t="s">
        <v>78</v>
      </c>
      <c r="B114" s="21">
        <v>29.274253200000004</v>
      </c>
      <c r="C114" s="184">
        <v>41.764601231999997</v>
      </c>
      <c r="D114" s="4"/>
      <c r="E114" s="4"/>
      <c r="F114" s="4"/>
      <c r="G114" s="4"/>
      <c r="H114" s="4"/>
      <c r="I114" s="4"/>
      <c r="J114" s="10">
        <f t="shared" si="2"/>
        <v>0</v>
      </c>
      <c r="K114" s="10">
        <f t="shared" si="3"/>
        <v>0</v>
      </c>
      <c r="Q114" s="28"/>
      <c r="R114" s="28"/>
    </row>
    <row r="115" spans="1:18" s="2" customFormat="1" x14ac:dyDescent="0.25">
      <c r="A115" t="s">
        <v>79</v>
      </c>
      <c r="B115" s="21">
        <v>32.396840208000008</v>
      </c>
      <c r="C115" s="184">
        <v>45.960577524000001</v>
      </c>
      <c r="D115" s="4"/>
      <c r="E115" s="4"/>
      <c r="F115" s="4"/>
      <c r="G115" s="4"/>
      <c r="H115" s="4"/>
      <c r="I115" s="4"/>
      <c r="J115" s="10">
        <f t="shared" si="2"/>
        <v>0</v>
      </c>
      <c r="K115" s="10">
        <f t="shared" si="3"/>
        <v>0</v>
      </c>
      <c r="Q115" s="28"/>
      <c r="R115" s="28"/>
    </row>
    <row r="116" spans="1:18" s="2" customFormat="1" x14ac:dyDescent="0.25">
      <c r="A116" t="s">
        <v>80</v>
      </c>
      <c r="B116" s="21">
        <v>36.592816499999998</v>
      </c>
      <c r="C116" s="184">
        <v>52.205751540000009</v>
      </c>
      <c r="D116" s="4"/>
      <c r="E116" s="4"/>
      <c r="F116" s="4"/>
      <c r="G116" s="4"/>
      <c r="H116" s="4"/>
      <c r="I116" s="4"/>
      <c r="J116" s="10">
        <f t="shared" si="2"/>
        <v>0</v>
      </c>
      <c r="K116" s="10">
        <f t="shared" si="3"/>
        <v>0</v>
      </c>
      <c r="Q116" s="28"/>
      <c r="R116" s="28"/>
    </row>
    <row r="117" spans="1:18" s="2" customFormat="1" x14ac:dyDescent="0.25">
      <c r="A117" t="s">
        <v>137</v>
      </c>
      <c r="B117" s="21">
        <v>40.691211948000003</v>
      </c>
      <c r="C117" s="21">
        <v>0</v>
      </c>
      <c r="D117" s="4"/>
      <c r="E117" s="4"/>
      <c r="F117" s="1"/>
      <c r="G117" s="1"/>
      <c r="H117" s="1"/>
      <c r="I117" s="1"/>
      <c r="J117" s="10">
        <f t="shared" si="2"/>
        <v>0</v>
      </c>
      <c r="K117" s="10">
        <f t="shared" si="3"/>
        <v>0</v>
      </c>
      <c r="Q117" s="28"/>
      <c r="R117" s="28"/>
    </row>
    <row r="118" spans="1:18" s="2" customFormat="1" x14ac:dyDescent="0.25">
      <c r="A118" t="s">
        <v>138</v>
      </c>
      <c r="B118" s="21">
        <v>44.88718824</v>
      </c>
      <c r="C118" s="21">
        <v>0</v>
      </c>
      <c r="D118" s="4"/>
      <c r="E118" s="4"/>
      <c r="G118" s="1"/>
      <c r="H118" s="1"/>
      <c r="I118" s="1"/>
      <c r="J118" s="10">
        <f t="shared" si="2"/>
        <v>0</v>
      </c>
      <c r="K118" s="10">
        <f t="shared" si="3"/>
        <v>0</v>
      </c>
      <c r="Q118" s="28"/>
      <c r="R118" s="28"/>
    </row>
    <row r="119" spans="1:18" s="2" customFormat="1" x14ac:dyDescent="0.25">
      <c r="A119" t="s">
        <v>139</v>
      </c>
      <c r="B119" s="21">
        <v>48.009775248000004</v>
      </c>
      <c r="C119" s="21">
        <v>0</v>
      </c>
      <c r="D119" s="4"/>
      <c r="E119" s="4"/>
      <c r="F119" s="1"/>
      <c r="G119" s="1"/>
      <c r="H119" s="1"/>
      <c r="I119" s="1"/>
      <c r="J119" s="10">
        <f t="shared" si="2"/>
        <v>0</v>
      </c>
      <c r="K119" s="10">
        <f t="shared" si="3"/>
        <v>0</v>
      </c>
      <c r="Q119" s="28"/>
      <c r="R119" s="28"/>
    </row>
    <row r="120" spans="1:18" s="2" customFormat="1" x14ac:dyDescent="0.25">
      <c r="A120" t="s">
        <v>140</v>
      </c>
      <c r="B120" s="21">
        <v>51.132362255999993</v>
      </c>
      <c r="C120" s="21">
        <v>0</v>
      </c>
      <c r="D120" s="4"/>
      <c r="E120" s="4"/>
      <c r="F120" s="1"/>
      <c r="G120" s="1"/>
      <c r="H120" s="1"/>
      <c r="I120" s="1"/>
      <c r="J120" s="10">
        <f t="shared" si="2"/>
        <v>0</v>
      </c>
      <c r="K120" s="10">
        <f t="shared" si="3"/>
        <v>0</v>
      </c>
      <c r="Q120" s="28"/>
      <c r="R120" s="28"/>
    </row>
    <row r="121" spans="1:18" s="2" customFormat="1" x14ac:dyDescent="0.25">
      <c r="A121" t="s">
        <v>141</v>
      </c>
      <c r="B121" s="21">
        <v>68.892075863999992</v>
      </c>
      <c r="C121" s="21">
        <v>0</v>
      </c>
      <c r="D121" s="4"/>
      <c r="E121" s="4"/>
      <c r="F121" s="1"/>
      <c r="G121" s="1"/>
      <c r="H121" s="1"/>
      <c r="I121" s="1"/>
      <c r="J121" s="10">
        <f t="shared" si="2"/>
        <v>0</v>
      </c>
      <c r="K121" s="10">
        <f t="shared" si="3"/>
        <v>0</v>
      </c>
      <c r="Q121" s="28"/>
      <c r="R121" s="28"/>
    </row>
    <row r="122" spans="1:18" s="2" customFormat="1" x14ac:dyDescent="0.25">
      <c r="A122"/>
      <c r="B122" s="21">
        <v>0</v>
      </c>
      <c r="C122" s="159">
        <v>0</v>
      </c>
      <c r="D122" s="7" t="s">
        <v>99</v>
      </c>
      <c r="E122" s="8" t="s">
        <v>100</v>
      </c>
      <c r="F122" s="8" t="s">
        <v>225</v>
      </c>
      <c r="G122" s="8" t="s">
        <v>162</v>
      </c>
      <c r="H122" s="8" t="s">
        <v>163</v>
      </c>
      <c r="I122" s="9" t="s">
        <v>164</v>
      </c>
      <c r="J122" s="10"/>
      <c r="K122" s="10"/>
      <c r="Q122" s="28"/>
      <c r="R122" s="28"/>
    </row>
    <row r="123" spans="1:18" s="2" customFormat="1" x14ac:dyDescent="0.25">
      <c r="A123" t="s">
        <v>81</v>
      </c>
      <c r="B123" s="21">
        <v>24.004887624000002</v>
      </c>
      <c r="C123" s="184">
        <v>34.446037931999996</v>
      </c>
      <c r="D123" s="4"/>
      <c r="E123" s="4"/>
      <c r="F123" s="4"/>
      <c r="G123" s="4">
        <v>0</v>
      </c>
      <c r="H123" s="4"/>
      <c r="I123" s="4"/>
      <c r="J123" s="10">
        <f t="shared" si="2"/>
        <v>0</v>
      </c>
      <c r="K123" s="10">
        <f t="shared" si="3"/>
        <v>0</v>
      </c>
      <c r="Q123" s="28"/>
      <c r="R123" s="28"/>
    </row>
    <row r="124" spans="1:18" s="2" customFormat="1" x14ac:dyDescent="0.25">
      <c r="A124" t="s">
        <v>82</v>
      </c>
      <c r="B124" s="21">
        <v>26.151666192000004</v>
      </c>
      <c r="C124" s="184">
        <v>37.568624939999999</v>
      </c>
      <c r="D124" s="4"/>
      <c r="E124" s="4"/>
      <c r="F124" s="4"/>
      <c r="G124" s="4"/>
      <c r="H124" s="4">
        <v>0</v>
      </c>
      <c r="I124" s="4"/>
      <c r="J124" s="10">
        <f t="shared" si="2"/>
        <v>0</v>
      </c>
      <c r="K124" s="10">
        <f t="shared" si="3"/>
        <v>0</v>
      </c>
      <c r="Q124" s="28"/>
      <c r="R124" s="28"/>
    </row>
    <row r="125" spans="1:18" s="2" customFormat="1" x14ac:dyDescent="0.25">
      <c r="A125" t="s">
        <v>83</v>
      </c>
      <c r="B125" s="21">
        <v>30.250061640000006</v>
      </c>
      <c r="C125" s="184">
        <v>41.764601232000004</v>
      </c>
      <c r="D125" s="4"/>
      <c r="E125" s="4"/>
      <c r="F125" s="4"/>
      <c r="G125" s="4"/>
      <c r="H125" s="4"/>
      <c r="I125" s="4"/>
      <c r="J125" s="10">
        <f t="shared" si="2"/>
        <v>0</v>
      </c>
      <c r="K125" s="10">
        <f t="shared" si="3"/>
        <v>0</v>
      </c>
      <c r="Q125" s="28"/>
      <c r="R125" s="28"/>
    </row>
    <row r="126" spans="1:18" s="2" customFormat="1" x14ac:dyDescent="0.25">
      <c r="A126" t="s">
        <v>84</v>
      </c>
      <c r="B126" s="21">
        <v>33.372648648000002</v>
      </c>
      <c r="C126" s="184">
        <v>45.960577524000001</v>
      </c>
      <c r="D126" s="4"/>
      <c r="E126" s="4"/>
      <c r="F126" s="4"/>
      <c r="G126" s="4"/>
      <c r="H126" s="4"/>
      <c r="I126" s="4"/>
      <c r="J126" s="10">
        <f t="shared" si="2"/>
        <v>0</v>
      </c>
      <c r="K126" s="10">
        <f t="shared" si="3"/>
        <v>0</v>
      </c>
      <c r="Q126" s="28"/>
      <c r="R126" s="28"/>
    </row>
    <row r="127" spans="1:18" s="2" customFormat="1" x14ac:dyDescent="0.25">
      <c r="A127" t="s">
        <v>85</v>
      </c>
      <c r="B127" s="21">
        <v>35.519427216000004</v>
      </c>
      <c r="C127" s="184">
        <v>49.083164531999991</v>
      </c>
      <c r="D127" s="4"/>
      <c r="E127" s="4"/>
      <c r="F127" s="4"/>
      <c r="G127" s="4"/>
      <c r="H127" s="4"/>
      <c r="I127" s="4"/>
      <c r="J127" s="10">
        <f t="shared" si="2"/>
        <v>0</v>
      </c>
      <c r="K127" s="10">
        <f t="shared" si="3"/>
        <v>0</v>
      </c>
      <c r="Q127" s="28"/>
      <c r="R127" s="28"/>
    </row>
    <row r="128" spans="1:18" s="2" customFormat="1" x14ac:dyDescent="0.25">
      <c r="A128" t="s">
        <v>86</v>
      </c>
      <c r="B128" s="21">
        <v>39.715403508000001</v>
      </c>
      <c r="C128" s="184">
        <v>56.401727831999999</v>
      </c>
      <c r="D128" s="4"/>
      <c r="E128" s="4"/>
      <c r="F128" s="4"/>
      <c r="G128" s="4"/>
      <c r="H128" s="4"/>
      <c r="I128" s="4"/>
      <c r="J128" s="10">
        <f t="shared" si="2"/>
        <v>0</v>
      </c>
      <c r="K128" s="10">
        <f t="shared" si="3"/>
        <v>0</v>
      </c>
      <c r="Q128" s="28"/>
      <c r="R128" s="28"/>
    </row>
    <row r="129" spans="1:18" s="2" customFormat="1" x14ac:dyDescent="0.25">
      <c r="A129" t="s">
        <v>142</v>
      </c>
      <c r="B129" s="21">
        <v>42.837990515999998</v>
      </c>
      <c r="C129" s="21">
        <v>0</v>
      </c>
      <c r="D129" s="4"/>
      <c r="E129" s="4"/>
      <c r="F129" s="1"/>
      <c r="G129" s="1"/>
      <c r="H129" s="1"/>
      <c r="I129" s="1"/>
      <c r="J129" s="10">
        <f t="shared" si="2"/>
        <v>0</v>
      </c>
      <c r="K129" s="10">
        <f t="shared" si="3"/>
        <v>0</v>
      </c>
      <c r="Q129" s="28"/>
      <c r="R129" s="28"/>
    </row>
    <row r="130" spans="1:18" s="2" customFormat="1" x14ac:dyDescent="0.25">
      <c r="A130" t="s">
        <v>143</v>
      </c>
      <c r="B130" s="21">
        <v>48.009775248000004</v>
      </c>
      <c r="C130" s="21">
        <v>0</v>
      </c>
      <c r="D130" s="4"/>
      <c r="E130" s="4"/>
      <c r="G130" s="1"/>
      <c r="H130" s="1"/>
      <c r="I130" s="1"/>
      <c r="J130" s="10">
        <f t="shared" si="2"/>
        <v>0</v>
      </c>
      <c r="K130" s="10">
        <f t="shared" si="3"/>
        <v>0</v>
      </c>
      <c r="Q130" s="28"/>
      <c r="R130" s="28"/>
    </row>
    <row r="131" spans="1:18" s="2" customFormat="1" x14ac:dyDescent="0.25">
      <c r="A131" t="s">
        <v>144</v>
      </c>
      <c r="B131" s="21">
        <v>51.132362255999993</v>
      </c>
      <c r="C131" s="21">
        <v>0</v>
      </c>
      <c r="D131" s="4"/>
      <c r="E131" s="4"/>
      <c r="F131" s="1"/>
      <c r="G131" s="1"/>
      <c r="H131" s="1"/>
      <c r="I131" s="1"/>
      <c r="J131" s="10">
        <f t="shared" si="2"/>
        <v>0</v>
      </c>
      <c r="K131" s="10">
        <f t="shared" si="3"/>
        <v>0</v>
      </c>
      <c r="Q131" s="28"/>
      <c r="R131" s="28"/>
    </row>
    <row r="132" spans="1:18" s="2" customFormat="1" x14ac:dyDescent="0.25">
      <c r="A132" t="s">
        <v>145</v>
      </c>
      <c r="B132" s="21">
        <v>54.254949263999997</v>
      </c>
      <c r="C132" s="21">
        <v>0</v>
      </c>
      <c r="D132" s="4"/>
      <c r="E132" s="4"/>
      <c r="F132" s="1"/>
      <c r="G132" s="1"/>
      <c r="H132" s="1"/>
      <c r="I132" s="1"/>
      <c r="J132" s="10">
        <f t="shared" ref="J132:J181" si="4">IFERROR((ROUND((B132*D132)+((B132*E132)*1.15),2)),"REVISAR")</f>
        <v>0</v>
      </c>
      <c r="K132" s="10">
        <f t="shared" ref="K132:K181" si="5">IFERROR((ROUND((F132*C132)+(G132*C132*1.1)+(H132*C132*1.15)+(I132*C132*1.15*1.1),2)),"REVISAR")</f>
        <v>0</v>
      </c>
      <c r="Q132" s="28"/>
      <c r="R132" s="28"/>
    </row>
    <row r="133" spans="1:18" s="2" customFormat="1" x14ac:dyDescent="0.25">
      <c r="A133" t="s">
        <v>146</v>
      </c>
      <c r="B133" s="21">
        <v>73.088052156000018</v>
      </c>
      <c r="C133" s="21">
        <v>0</v>
      </c>
      <c r="D133" s="4"/>
      <c r="E133" s="4"/>
      <c r="F133" s="1"/>
      <c r="G133" s="1"/>
      <c r="H133" s="1"/>
      <c r="I133" s="1"/>
      <c r="J133" s="10">
        <f t="shared" si="4"/>
        <v>0</v>
      </c>
      <c r="K133" s="10">
        <f t="shared" si="5"/>
        <v>0</v>
      </c>
      <c r="Q133" s="28"/>
      <c r="R133" s="28"/>
    </row>
    <row r="134" spans="1:18" s="2" customFormat="1" x14ac:dyDescent="0.25">
      <c r="A134"/>
      <c r="B134" s="21">
        <v>0</v>
      </c>
      <c r="C134" s="159">
        <v>0</v>
      </c>
      <c r="D134" s="7" t="s">
        <v>99</v>
      </c>
      <c r="E134" s="8" t="s">
        <v>100</v>
      </c>
      <c r="F134" s="8" t="s">
        <v>225</v>
      </c>
      <c r="G134" s="8" t="s">
        <v>162</v>
      </c>
      <c r="H134" s="8" t="s">
        <v>163</v>
      </c>
      <c r="I134" s="9" t="s">
        <v>164</v>
      </c>
      <c r="J134" s="10"/>
      <c r="K134" s="10"/>
      <c r="Q134" s="28"/>
      <c r="R134" s="28"/>
    </row>
    <row r="135" spans="1:18" s="2" customFormat="1" x14ac:dyDescent="0.25">
      <c r="A135" t="s">
        <v>181</v>
      </c>
      <c r="B135" s="21">
        <v>26.151666192000004</v>
      </c>
      <c r="C135" s="184">
        <v>37.568624939999999</v>
      </c>
      <c r="D135" s="4"/>
      <c r="E135" s="4"/>
      <c r="F135" s="4"/>
      <c r="G135" s="4">
        <v>0</v>
      </c>
      <c r="H135" s="4"/>
      <c r="I135" s="4"/>
      <c r="J135" s="10">
        <f t="shared" si="4"/>
        <v>0</v>
      </c>
      <c r="K135" s="10">
        <f t="shared" si="5"/>
        <v>0</v>
      </c>
      <c r="Q135" s="28"/>
      <c r="R135" s="28"/>
    </row>
    <row r="136" spans="1:18" s="2" customFormat="1" x14ac:dyDescent="0.25">
      <c r="A136" t="s">
        <v>182</v>
      </c>
      <c r="B136" s="21">
        <v>30.250061640000006</v>
      </c>
      <c r="C136" s="184">
        <v>41.764601231999997</v>
      </c>
      <c r="D136" s="4"/>
      <c r="E136" s="4"/>
      <c r="F136" s="4"/>
      <c r="G136" s="4"/>
      <c r="H136" s="4">
        <v>0</v>
      </c>
      <c r="I136" s="4"/>
      <c r="J136" s="10">
        <f t="shared" si="4"/>
        <v>0</v>
      </c>
      <c r="K136" s="10">
        <f t="shared" si="5"/>
        <v>0</v>
      </c>
      <c r="Q136" s="28"/>
      <c r="R136" s="28"/>
    </row>
    <row r="137" spans="1:18" s="2" customFormat="1" x14ac:dyDescent="0.25">
      <c r="A137" t="s">
        <v>183</v>
      </c>
      <c r="B137" s="21">
        <v>35.519427216000004</v>
      </c>
      <c r="C137" s="184">
        <v>48.009775248000004</v>
      </c>
      <c r="D137" s="4"/>
      <c r="E137" s="4"/>
      <c r="F137" s="4"/>
      <c r="G137" s="4"/>
      <c r="H137" s="4"/>
      <c r="I137" s="4"/>
      <c r="J137" s="10">
        <f t="shared" si="4"/>
        <v>0</v>
      </c>
      <c r="K137" s="10">
        <f t="shared" si="5"/>
        <v>0</v>
      </c>
      <c r="Q137" s="28"/>
      <c r="R137" s="28"/>
    </row>
    <row r="138" spans="1:18" s="2" customFormat="1" x14ac:dyDescent="0.25">
      <c r="A138" t="s">
        <v>184</v>
      </c>
      <c r="B138" s="21">
        <v>39.715403508000001</v>
      </c>
      <c r="C138" s="184">
        <v>53.279140824000002</v>
      </c>
      <c r="D138" s="4"/>
      <c r="E138" s="4"/>
      <c r="F138" s="4"/>
      <c r="G138" s="4"/>
      <c r="H138" s="4"/>
      <c r="I138" s="4"/>
      <c r="J138" s="10">
        <f t="shared" si="4"/>
        <v>0</v>
      </c>
      <c r="K138" s="10">
        <f t="shared" si="5"/>
        <v>0</v>
      </c>
      <c r="Q138" s="28"/>
      <c r="R138" s="28"/>
    </row>
    <row r="139" spans="1:18" s="2" customFormat="1" x14ac:dyDescent="0.25">
      <c r="A139" t="s">
        <v>185</v>
      </c>
      <c r="B139" s="21">
        <v>43.813798956000007</v>
      </c>
      <c r="C139" s="184">
        <v>58.450925556000001</v>
      </c>
      <c r="D139" s="4"/>
      <c r="E139" s="4"/>
      <c r="F139" s="4"/>
      <c r="G139" s="4"/>
      <c r="H139" s="4"/>
      <c r="I139" s="4"/>
      <c r="J139" s="10">
        <f t="shared" si="4"/>
        <v>0</v>
      </c>
      <c r="K139" s="10">
        <f t="shared" si="5"/>
        <v>0</v>
      </c>
      <c r="Q139" s="28"/>
      <c r="R139" s="28"/>
    </row>
    <row r="140" spans="1:18" s="2" customFormat="1" x14ac:dyDescent="0.25">
      <c r="A140" t="s">
        <v>186</v>
      </c>
      <c r="B140" s="21">
        <v>52.205751540000009</v>
      </c>
      <c r="C140" s="184">
        <v>68.892075863999992</v>
      </c>
      <c r="D140" s="4"/>
      <c r="E140" s="4"/>
      <c r="F140" s="4"/>
      <c r="G140" s="4"/>
      <c r="H140" s="4"/>
      <c r="I140" s="4"/>
      <c r="J140" s="10">
        <f t="shared" si="4"/>
        <v>0</v>
      </c>
      <c r="K140" s="10">
        <f t="shared" si="5"/>
        <v>0</v>
      </c>
      <c r="Q140" s="28"/>
      <c r="R140" s="28"/>
    </row>
    <row r="141" spans="1:18" s="2" customFormat="1" x14ac:dyDescent="0.25">
      <c r="A141" t="s">
        <v>187</v>
      </c>
      <c r="B141" s="21">
        <v>54.254949263999997</v>
      </c>
      <c r="C141" s="21">
        <v>0</v>
      </c>
      <c r="D141" s="4"/>
      <c r="E141" s="4"/>
      <c r="F141" s="1"/>
      <c r="G141" s="1"/>
      <c r="H141" s="1"/>
      <c r="I141" s="1"/>
      <c r="J141" s="10">
        <f t="shared" si="4"/>
        <v>0</v>
      </c>
      <c r="K141" s="10">
        <f t="shared" si="5"/>
        <v>0</v>
      </c>
      <c r="Q141" s="28"/>
      <c r="R141" s="28"/>
    </row>
    <row r="142" spans="1:18" s="2" customFormat="1" x14ac:dyDescent="0.25">
      <c r="A142" t="s">
        <v>188</v>
      </c>
      <c r="B142" s="21">
        <v>56.401727831999999</v>
      </c>
      <c r="C142" s="21">
        <v>0</v>
      </c>
      <c r="D142" s="4"/>
      <c r="E142" s="4"/>
      <c r="G142" s="1"/>
      <c r="H142" s="1"/>
      <c r="I142" s="1"/>
      <c r="J142" s="10">
        <f t="shared" si="4"/>
        <v>0</v>
      </c>
      <c r="K142" s="10">
        <f t="shared" si="5"/>
        <v>0</v>
      </c>
      <c r="Q142" s="28"/>
      <c r="R142" s="28"/>
    </row>
    <row r="143" spans="1:18" s="2" customFormat="1" x14ac:dyDescent="0.25">
      <c r="A143" t="s">
        <v>189</v>
      </c>
      <c r="B143" s="21">
        <v>59.524314840000002</v>
      </c>
      <c r="C143" s="21">
        <v>0</v>
      </c>
      <c r="D143" s="4"/>
      <c r="E143" s="4"/>
      <c r="F143" s="1"/>
      <c r="G143" s="1"/>
      <c r="H143" s="1"/>
      <c r="I143" s="1"/>
      <c r="J143" s="10">
        <f t="shared" si="4"/>
        <v>0</v>
      </c>
      <c r="K143" s="10">
        <f t="shared" si="5"/>
        <v>0</v>
      </c>
      <c r="Q143" s="28"/>
      <c r="R143" s="28"/>
    </row>
    <row r="144" spans="1:18" s="2" customFormat="1" x14ac:dyDescent="0.25">
      <c r="A144" t="s">
        <v>190</v>
      </c>
      <c r="B144" s="21">
        <v>62.646901848000006</v>
      </c>
      <c r="C144" s="21">
        <v>0</v>
      </c>
      <c r="D144" s="4"/>
      <c r="E144" s="4"/>
      <c r="F144" s="1"/>
      <c r="G144" s="1"/>
      <c r="H144" s="1"/>
      <c r="I144" s="1"/>
      <c r="J144" s="10">
        <f t="shared" si="4"/>
        <v>0</v>
      </c>
      <c r="K144" s="10">
        <f t="shared" si="5"/>
        <v>0</v>
      </c>
      <c r="Q144" s="28"/>
      <c r="R144" s="28"/>
    </row>
    <row r="145" spans="1:18" s="2" customFormat="1" x14ac:dyDescent="0.25">
      <c r="A145" t="s">
        <v>191</v>
      </c>
      <c r="B145" s="21">
        <v>75.137249879999999</v>
      </c>
      <c r="C145" s="21">
        <v>0</v>
      </c>
      <c r="D145" s="4"/>
      <c r="E145" s="4"/>
      <c r="F145" s="1"/>
      <c r="G145" s="1"/>
      <c r="H145" s="1"/>
      <c r="I145" s="1"/>
      <c r="J145" s="10">
        <f t="shared" si="4"/>
        <v>0</v>
      </c>
      <c r="K145" s="10">
        <f t="shared" si="5"/>
        <v>0</v>
      </c>
      <c r="Q145" s="28"/>
      <c r="R145" s="28"/>
    </row>
    <row r="146" spans="1:18" s="2" customFormat="1" x14ac:dyDescent="0.25">
      <c r="A146"/>
      <c r="B146" s="21">
        <v>0</v>
      </c>
      <c r="C146" s="159">
        <v>0</v>
      </c>
      <c r="D146" s="7" t="s">
        <v>99</v>
      </c>
      <c r="E146" s="8" t="s">
        <v>100</v>
      </c>
      <c r="F146" s="8" t="s">
        <v>225</v>
      </c>
      <c r="G146" s="8" t="s">
        <v>162</v>
      </c>
      <c r="H146" s="8" t="s">
        <v>163</v>
      </c>
      <c r="I146" s="9" t="s">
        <v>164</v>
      </c>
      <c r="J146" s="10"/>
      <c r="K146" s="10"/>
      <c r="Q146" s="28"/>
      <c r="R146" s="28"/>
    </row>
    <row r="147" spans="1:18" s="2" customFormat="1" x14ac:dyDescent="0.25">
      <c r="A147" t="s">
        <v>192</v>
      </c>
      <c r="B147" s="21">
        <v>29.274253200000004</v>
      </c>
      <c r="C147" s="184">
        <v>40.691211948000003</v>
      </c>
      <c r="D147" s="4"/>
      <c r="E147" s="4"/>
      <c r="F147" s="4"/>
      <c r="G147" s="4">
        <v>0</v>
      </c>
      <c r="H147" s="4"/>
      <c r="I147" s="4"/>
      <c r="J147" s="10">
        <f t="shared" si="4"/>
        <v>0</v>
      </c>
      <c r="K147" s="10">
        <f t="shared" si="5"/>
        <v>0</v>
      </c>
      <c r="Q147" s="28"/>
      <c r="R147" s="28"/>
    </row>
    <row r="148" spans="1:18" s="2" customFormat="1" x14ac:dyDescent="0.25">
      <c r="A148" t="s">
        <v>193</v>
      </c>
      <c r="B148" s="21">
        <v>32.396840208000008</v>
      </c>
      <c r="C148" s="184">
        <v>43.813798956000007</v>
      </c>
      <c r="D148" s="4"/>
      <c r="E148" s="4"/>
      <c r="F148" s="4"/>
      <c r="G148" s="4"/>
      <c r="H148" s="4">
        <v>0</v>
      </c>
      <c r="I148" s="4"/>
      <c r="J148" s="10">
        <f t="shared" si="4"/>
        <v>0</v>
      </c>
      <c r="K148" s="10">
        <f t="shared" si="5"/>
        <v>0</v>
      </c>
      <c r="Q148" s="28"/>
      <c r="R148" s="28"/>
    </row>
    <row r="149" spans="1:18" s="2" customFormat="1" x14ac:dyDescent="0.25">
      <c r="A149" t="s">
        <v>194</v>
      </c>
      <c r="B149" s="21">
        <v>44.88718824</v>
      </c>
      <c r="C149" s="184">
        <v>57.475117116</v>
      </c>
      <c r="D149" s="4"/>
      <c r="E149" s="4"/>
      <c r="F149" s="4"/>
      <c r="G149" s="4"/>
      <c r="H149" s="4"/>
      <c r="I149" s="4"/>
      <c r="J149" s="10">
        <f t="shared" si="4"/>
        <v>0</v>
      </c>
      <c r="K149" s="10">
        <f t="shared" si="5"/>
        <v>0</v>
      </c>
      <c r="Q149" s="28"/>
      <c r="R149" s="28"/>
    </row>
    <row r="150" spans="1:18" s="2" customFormat="1" x14ac:dyDescent="0.25">
      <c r="A150" t="s">
        <v>195</v>
      </c>
      <c r="B150" s="21">
        <v>50.156553816000006</v>
      </c>
      <c r="C150" s="184">
        <v>63.720291132000007</v>
      </c>
      <c r="D150" s="4"/>
      <c r="E150" s="4"/>
      <c r="F150" s="4"/>
      <c r="G150" s="4"/>
      <c r="H150" s="4"/>
      <c r="I150" s="4"/>
      <c r="J150" s="10">
        <f t="shared" si="4"/>
        <v>0</v>
      </c>
      <c r="K150" s="10">
        <f t="shared" si="5"/>
        <v>0</v>
      </c>
      <c r="Q150" s="28"/>
      <c r="R150" s="28"/>
    </row>
    <row r="151" spans="1:18" s="2" customFormat="1" x14ac:dyDescent="0.25">
      <c r="A151" t="s">
        <v>196</v>
      </c>
      <c r="B151" s="21">
        <v>54.254949263999997</v>
      </c>
      <c r="C151" s="184">
        <v>68.892075863999992</v>
      </c>
      <c r="D151" s="4"/>
      <c r="E151" s="4"/>
      <c r="F151" s="4"/>
      <c r="G151" s="4"/>
      <c r="H151" s="4"/>
      <c r="I151" s="4"/>
      <c r="J151" s="10">
        <f t="shared" si="4"/>
        <v>0</v>
      </c>
      <c r="K151" s="10">
        <f t="shared" si="5"/>
        <v>0</v>
      </c>
      <c r="Q151" s="28"/>
      <c r="R151" s="28"/>
    </row>
    <row r="152" spans="1:18" s="2" customFormat="1" x14ac:dyDescent="0.25">
      <c r="A152" t="s">
        <v>197</v>
      </c>
      <c r="B152" s="21">
        <v>60.597704124000003</v>
      </c>
      <c r="C152" s="184">
        <v>77.284028448000015</v>
      </c>
      <c r="D152" s="4"/>
      <c r="E152" s="4"/>
      <c r="F152" s="4"/>
      <c r="G152" s="4"/>
      <c r="H152" s="4"/>
      <c r="I152" s="4"/>
      <c r="J152" s="10">
        <f t="shared" si="4"/>
        <v>0</v>
      </c>
      <c r="K152" s="10">
        <f t="shared" si="5"/>
        <v>0</v>
      </c>
      <c r="Q152" s="28"/>
      <c r="R152" s="28"/>
    </row>
    <row r="153" spans="1:18" s="2" customFormat="1" x14ac:dyDescent="0.25">
      <c r="A153" t="s">
        <v>198</v>
      </c>
      <c r="B153" s="21">
        <v>63.720291132000007</v>
      </c>
      <c r="C153" s="21">
        <v>0</v>
      </c>
      <c r="D153" s="4"/>
      <c r="E153" s="4"/>
      <c r="F153" s="1"/>
      <c r="G153" s="1"/>
      <c r="H153" s="1"/>
      <c r="I153" s="1"/>
      <c r="J153" s="10">
        <f t="shared" si="4"/>
        <v>0</v>
      </c>
      <c r="K153" s="10">
        <f t="shared" si="5"/>
        <v>0</v>
      </c>
      <c r="Q153" s="28"/>
      <c r="R153" s="28"/>
    </row>
    <row r="154" spans="1:18" s="2" customFormat="1" x14ac:dyDescent="0.25">
      <c r="A154" t="s">
        <v>199</v>
      </c>
      <c r="B154" s="21">
        <v>66.84287814000001</v>
      </c>
      <c r="C154" s="21">
        <v>0</v>
      </c>
      <c r="D154" s="4"/>
      <c r="E154" s="4"/>
      <c r="G154" s="1"/>
      <c r="H154" s="1"/>
      <c r="I154" s="1"/>
      <c r="J154" s="10">
        <f t="shared" si="4"/>
        <v>0</v>
      </c>
      <c r="K154" s="10">
        <f t="shared" si="5"/>
        <v>0</v>
      </c>
      <c r="Q154" s="28"/>
      <c r="R154" s="28"/>
    </row>
    <row r="155" spans="1:18" s="2" customFormat="1" x14ac:dyDescent="0.25">
      <c r="A155" t="s">
        <v>200</v>
      </c>
      <c r="B155" s="21">
        <v>68.892075863999992</v>
      </c>
      <c r="C155" s="21">
        <v>0</v>
      </c>
      <c r="D155" s="4"/>
      <c r="E155" s="4"/>
      <c r="F155" s="1"/>
      <c r="G155" s="1"/>
      <c r="H155" s="1"/>
      <c r="I155" s="1"/>
      <c r="J155" s="10">
        <f t="shared" si="4"/>
        <v>0</v>
      </c>
      <c r="K155" s="10">
        <f t="shared" si="5"/>
        <v>0</v>
      </c>
      <c r="Q155" s="28"/>
      <c r="R155" s="28"/>
    </row>
    <row r="156" spans="1:18" s="2" customFormat="1" x14ac:dyDescent="0.25">
      <c r="A156" t="s">
        <v>201</v>
      </c>
      <c r="B156" s="21">
        <v>72.014662872000017</v>
      </c>
      <c r="C156" s="21">
        <v>0</v>
      </c>
      <c r="D156" s="4"/>
      <c r="E156" s="4"/>
      <c r="F156" s="1"/>
      <c r="G156" s="1"/>
      <c r="H156" s="1"/>
      <c r="I156" s="1"/>
      <c r="J156" s="10">
        <f t="shared" si="4"/>
        <v>0</v>
      </c>
      <c r="K156" s="10">
        <f t="shared" si="5"/>
        <v>0</v>
      </c>
      <c r="Q156" s="28"/>
      <c r="R156" s="28"/>
    </row>
    <row r="157" spans="1:18" s="2" customFormat="1" x14ac:dyDescent="0.25">
      <c r="A157" t="s">
        <v>202</v>
      </c>
      <c r="B157" s="21">
        <v>78.357417732000002</v>
      </c>
      <c r="C157" s="21">
        <v>0</v>
      </c>
      <c r="D157" s="4"/>
      <c r="E157" s="4"/>
      <c r="F157" s="1"/>
      <c r="G157" s="1"/>
      <c r="H157" s="1"/>
      <c r="I157" s="1"/>
      <c r="J157" s="10">
        <f t="shared" si="4"/>
        <v>0</v>
      </c>
      <c r="K157" s="10">
        <f t="shared" si="5"/>
        <v>0</v>
      </c>
      <c r="Q157" s="28"/>
      <c r="R157" s="28"/>
    </row>
    <row r="158" spans="1:18" s="2" customFormat="1" x14ac:dyDescent="0.25">
      <c r="A158"/>
      <c r="B158" s="21">
        <v>0</v>
      </c>
      <c r="C158" s="159">
        <v>0</v>
      </c>
      <c r="D158" s="7" t="s">
        <v>99</v>
      </c>
      <c r="E158" s="8" t="s">
        <v>100</v>
      </c>
      <c r="F158" s="8" t="s">
        <v>225</v>
      </c>
      <c r="G158" s="8" t="s">
        <v>162</v>
      </c>
      <c r="H158" s="8" t="s">
        <v>163</v>
      </c>
      <c r="I158" s="9" t="s">
        <v>164</v>
      </c>
      <c r="J158" s="10"/>
      <c r="K158" s="10"/>
      <c r="Q158" s="28"/>
      <c r="R158" s="28"/>
    </row>
    <row r="159" spans="1:18" s="2" customFormat="1" x14ac:dyDescent="0.25">
      <c r="A159" t="s">
        <v>203</v>
      </c>
      <c r="B159" s="21">
        <v>38.642014224000008</v>
      </c>
      <c r="C159" s="184">
        <v>50.156553816000006</v>
      </c>
      <c r="D159" s="4"/>
      <c r="E159" s="4"/>
      <c r="F159" s="4"/>
      <c r="G159" s="4">
        <v>0</v>
      </c>
      <c r="H159" s="4"/>
      <c r="I159" s="4"/>
      <c r="J159" s="10">
        <f t="shared" si="4"/>
        <v>0</v>
      </c>
      <c r="K159" s="10">
        <f t="shared" si="5"/>
        <v>0</v>
      </c>
      <c r="Q159" s="28"/>
      <c r="R159" s="28"/>
    </row>
    <row r="160" spans="1:18" s="2" customFormat="1" x14ac:dyDescent="0.25">
      <c r="A160" t="s">
        <v>204</v>
      </c>
      <c r="B160" s="21">
        <v>42.837990515999998</v>
      </c>
      <c r="C160" s="184">
        <v>55.328338548000012</v>
      </c>
      <c r="D160" s="4"/>
      <c r="E160" s="4"/>
      <c r="F160" s="4"/>
      <c r="G160" s="4"/>
      <c r="H160" s="4">
        <v>0</v>
      </c>
      <c r="I160" s="4"/>
      <c r="J160" s="10">
        <f t="shared" si="4"/>
        <v>0</v>
      </c>
      <c r="K160" s="10">
        <f t="shared" si="5"/>
        <v>0</v>
      </c>
      <c r="Q160" s="28"/>
      <c r="R160" s="28"/>
    </row>
    <row r="161" spans="1:18" s="2" customFormat="1" x14ac:dyDescent="0.25">
      <c r="A161" t="s">
        <v>205</v>
      </c>
      <c r="B161" s="21">
        <v>47.03396680800001</v>
      </c>
      <c r="C161" s="184">
        <v>60.597704124000003</v>
      </c>
      <c r="D161" s="4"/>
      <c r="E161" s="4"/>
      <c r="F161" s="4"/>
      <c r="G161" s="4"/>
      <c r="H161" s="4"/>
      <c r="I161" s="4"/>
      <c r="J161" s="10">
        <f t="shared" si="4"/>
        <v>0</v>
      </c>
      <c r="K161" s="10">
        <f t="shared" si="5"/>
        <v>0</v>
      </c>
      <c r="Q161" s="28"/>
      <c r="R161" s="28"/>
    </row>
    <row r="162" spans="1:18" s="2" customFormat="1" x14ac:dyDescent="0.25">
      <c r="A162" t="s">
        <v>206</v>
      </c>
      <c r="B162" s="21">
        <v>51.132362255999993</v>
      </c>
      <c r="C162" s="184">
        <v>64.696099572000008</v>
      </c>
      <c r="D162" s="4"/>
      <c r="E162" s="4"/>
      <c r="F162" s="4"/>
      <c r="G162" s="4"/>
      <c r="H162" s="4"/>
      <c r="I162" s="4"/>
      <c r="J162" s="10">
        <f t="shared" si="4"/>
        <v>0</v>
      </c>
      <c r="K162" s="10">
        <f t="shared" si="5"/>
        <v>0</v>
      </c>
      <c r="Q162" s="28"/>
      <c r="R162" s="28"/>
    </row>
    <row r="163" spans="1:18" s="2" customFormat="1" x14ac:dyDescent="0.25">
      <c r="A163" t="s">
        <v>207</v>
      </c>
      <c r="B163" s="21">
        <v>55.328338548000012</v>
      </c>
      <c r="C163" s="184">
        <v>71.038854432000008</v>
      </c>
      <c r="D163" s="4"/>
      <c r="E163" s="4"/>
      <c r="F163" s="4"/>
      <c r="G163" s="4"/>
      <c r="H163" s="4"/>
      <c r="I163" s="4"/>
      <c r="J163" s="10">
        <f t="shared" si="4"/>
        <v>0</v>
      </c>
      <c r="K163" s="10">
        <f t="shared" si="5"/>
        <v>0</v>
      </c>
      <c r="Q163" s="28"/>
      <c r="R163" s="28"/>
    </row>
    <row r="164" spans="1:18" s="2" customFormat="1" x14ac:dyDescent="0.25">
      <c r="A164" t="s">
        <v>208</v>
      </c>
      <c r="B164" s="21">
        <v>63.720291132000007</v>
      </c>
      <c r="C164" s="184">
        <v>80.406615456000011</v>
      </c>
      <c r="D164" s="4"/>
      <c r="E164" s="4"/>
      <c r="F164" s="4"/>
      <c r="G164" s="4"/>
      <c r="H164" s="4"/>
      <c r="I164" s="4"/>
      <c r="J164" s="10">
        <f t="shared" si="4"/>
        <v>0</v>
      </c>
      <c r="K164" s="10">
        <f t="shared" si="5"/>
        <v>0</v>
      </c>
      <c r="Q164" s="28"/>
      <c r="R164" s="28"/>
    </row>
    <row r="165" spans="1:18" s="2" customFormat="1" x14ac:dyDescent="0.25">
      <c r="A165" t="s">
        <v>209</v>
      </c>
      <c r="B165" s="21">
        <v>65.769488856000024</v>
      </c>
      <c r="C165" s="21">
        <v>0</v>
      </c>
      <c r="D165" s="4"/>
      <c r="E165" s="4"/>
      <c r="F165" s="1"/>
      <c r="G165" s="1"/>
      <c r="H165" s="1"/>
      <c r="I165" s="1"/>
      <c r="J165" s="10">
        <f t="shared" si="4"/>
        <v>0</v>
      </c>
      <c r="K165" s="10">
        <f t="shared" si="5"/>
        <v>0</v>
      </c>
      <c r="Q165" s="28"/>
      <c r="R165" s="28"/>
    </row>
    <row r="166" spans="1:18" s="2" customFormat="1" x14ac:dyDescent="0.25">
      <c r="A166" t="s">
        <v>210</v>
      </c>
      <c r="B166" s="21">
        <v>67.916267423999997</v>
      </c>
      <c r="C166" s="21">
        <v>0</v>
      </c>
      <c r="D166" s="4"/>
      <c r="E166" s="4"/>
      <c r="G166" s="1"/>
      <c r="H166" s="1"/>
      <c r="I166" s="1"/>
      <c r="J166" s="10">
        <f t="shared" si="4"/>
        <v>0</v>
      </c>
      <c r="K166" s="10">
        <f t="shared" si="5"/>
        <v>0</v>
      </c>
      <c r="Q166" s="28"/>
      <c r="R166" s="28"/>
    </row>
    <row r="167" spans="1:18" s="2" customFormat="1" x14ac:dyDescent="0.25">
      <c r="A167" t="s">
        <v>211</v>
      </c>
      <c r="B167" s="21">
        <v>71.038854432000008</v>
      </c>
      <c r="C167" s="21">
        <v>0</v>
      </c>
      <c r="D167" s="4"/>
      <c r="E167" s="4"/>
      <c r="F167" s="1"/>
      <c r="G167" s="1"/>
      <c r="H167" s="1"/>
      <c r="I167" s="1"/>
      <c r="J167" s="10">
        <f t="shared" si="4"/>
        <v>0</v>
      </c>
      <c r="K167" s="10">
        <f t="shared" si="5"/>
        <v>0</v>
      </c>
      <c r="Q167" s="28"/>
      <c r="R167" s="28"/>
    </row>
    <row r="168" spans="1:18" s="2" customFormat="1" x14ac:dyDescent="0.25">
      <c r="A168" t="s">
        <v>212</v>
      </c>
      <c r="B168" s="21">
        <v>74.161441440000004</v>
      </c>
      <c r="C168" s="21">
        <v>0</v>
      </c>
      <c r="D168" s="4"/>
      <c r="E168" s="4"/>
      <c r="F168" s="1"/>
      <c r="G168" s="1"/>
      <c r="H168" s="1"/>
      <c r="I168" s="1"/>
      <c r="J168" s="10">
        <f t="shared" si="4"/>
        <v>0</v>
      </c>
      <c r="K168" s="10">
        <f t="shared" si="5"/>
        <v>0</v>
      </c>
      <c r="Q168" s="28"/>
      <c r="R168" s="28"/>
    </row>
    <row r="169" spans="1:18" s="2" customFormat="1" x14ac:dyDescent="0.25">
      <c r="A169" t="s">
        <v>213</v>
      </c>
      <c r="B169" s="21">
        <v>81.480004739999998</v>
      </c>
      <c r="C169" s="21">
        <v>0</v>
      </c>
      <c r="D169" s="4"/>
      <c r="E169" s="4"/>
      <c r="F169" s="1"/>
      <c r="G169" s="1"/>
      <c r="H169" s="1"/>
      <c r="I169" s="1"/>
      <c r="J169" s="10">
        <f t="shared" si="4"/>
        <v>0</v>
      </c>
      <c r="K169" s="10">
        <f t="shared" si="5"/>
        <v>0</v>
      </c>
      <c r="Q169" s="28"/>
      <c r="R169" s="28"/>
    </row>
    <row r="170" spans="1:18" s="2" customFormat="1" x14ac:dyDescent="0.25">
      <c r="A170"/>
      <c r="B170" s="21">
        <v>0</v>
      </c>
      <c r="C170" s="159">
        <v>0</v>
      </c>
      <c r="D170" s="7" t="s">
        <v>99</v>
      </c>
      <c r="E170" s="8" t="s">
        <v>100</v>
      </c>
      <c r="F170" s="8" t="s">
        <v>225</v>
      </c>
      <c r="G170" s="8" t="s">
        <v>162</v>
      </c>
      <c r="H170" s="8" t="s">
        <v>163</v>
      </c>
      <c r="I170" s="9" t="s">
        <v>164</v>
      </c>
      <c r="J170" s="10"/>
      <c r="K170" s="10"/>
      <c r="Q170" s="28"/>
      <c r="R170" s="28"/>
    </row>
    <row r="171" spans="1:18" s="2" customFormat="1" x14ac:dyDescent="0.25">
      <c r="A171" t="s">
        <v>214</v>
      </c>
      <c r="B171" s="21">
        <v>44.88718824</v>
      </c>
      <c r="C171" s="184">
        <v>56.401727831999999</v>
      </c>
      <c r="D171" s="4"/>
      <c r="E171" s="4"/>
      <c r="F171" s="4"/>
      <c r="G171" s="4">
        <v>0</v>
      </c>
      <c r="H171" s="4"/>
      <c r="I171" s="4"/>
      <c r="J171" s="10">
        <f t="shared" si="4"/>
        <v>0</v>
      </c>
      <c r="K171" s="10">
        <f t="shared" si="5"/>
        <v>0</v>
      </c>
      <c r="Q171" s="28"/>
      <c r="R171" s="28"/>
    </row>
    <row r="172" spans="1:18" s="2" customFormat="1" x14ac:dyDescent="0.25">
      <c r="A172" t="s">
        <v>215</v>
      </c>
      <c r="B172" s="21">
        <v>49.083164531999991</v>
      </c>
      <c r="C172" s="184">
        <v>61.573512564000005</v>
      </c>
      <c r="D172" s="4"/>
      <c r="E172" s="4"/>
      <c r="F172" s="4"/>
      <c r="G172" s="4"/>
      <c r="H172" s="4">
        <v>0</v>
      </c>
      <c r="I172" s="4"/>
      <c r="J172" s="10">
        <f t="shared" si="4"/>
        <v>0</v>
      </c>
      <c r="K172" s="10">
        <f t="shared" si="5"/>
        <v>0</v>
      </c>
      <c r="Q172" s="28"/>
      <c r="R172" s="28"/>
    </row>
    <row r="173" spans="1:18" s="2" customFormat="1" x14ac:dyDescent="0.25">
      <c r="A173" t="s">
        <v>216</v>
      </c>
      <c r="B173" s="21">
        <v>54.254949263999997</v>
      </c>
      <c r="C173" s="184">
        <v>66.84287814000001</v>
      </c>
      <c r="D173" s="4"/>
      <c r="E173" s="4"/>
      <c r="F173" s="4"/>
      <c r="G173" s="4"/>
      <c r="H173" s="4"/>
      <c r="I173" s="4"/>
      <c r="J173" s="10">
        <f t="shared" si="4"/>
        <v>0</v>
      </c>
      <c r="K173" s="10">
        <f t="shared" si="5"/>
        <v>0</v>
      </c>
      <c r="Q173" s="28"/>
      <c r="R173" s="28"/>
    </row>
    <row r="174" spans="1:18" s="2" customFormat="1" x14ac:dyDescent="0.25">
      <c r="A174" t="s">
        <v>217</v>
      </c>
      <c r="B174" s="21">
        <v>57.475117116</v>
      </c>
      <c r="C174" s="184">
        <v>72.014662872000017</v>
      </c>
      <c r="D174" s="4"/>
      <c r="E174" s="4"/>
      <c r="F174" s="4"/>
      <c r="G174" s="4"/>
      <c r="H174" s="4"/>
      <c r="I174" s="4"/>
      <c r="J174" s="10">
        <f t="shared" si="4"/>
        <v>0</v>
      </c>
      <c r="K174" s="10">
        <f t="shared" si="5"/>
        <v>0</v>
      </c>
      <c r="Q174" s="28"/>
      <c r="R174" s="28"/>
    </row>
    <row r="175" spans="1:18" s="2" customFormat="1" x14ac:dyDescent="0.25">
      <c r="A175" t="s">
        <v>218</v>
      </c>
      <c r="B175" s="21">
        <v>62.646901848000006</v>
      </c>
      <c r="C175" s="184">
        <v>77.284028448000015</v>
      </c>
      <c r="D175" s="4"/>
      <c r="E175" s="4"/>
      <c r="F175" s="4"/>
      <c r="G175" s="4"/>
      <c r="H175" s="4"/>
      <c r="I175" s="4"/>
      <c r="J175" s="10">
        <f t="shared" si="4"/>
        <v>0</v>
      </c>
      <c r="K175" s="10">
        <f t="shared" si="5"/>
        <v>0</v>
      </c>
      <c r="Q175" s="28"/>
      <c r="R175" s="28"/>
    </row>
    <row r="176" spans="1:18" s="2" customFormat="1" x14ac:dyDescent="0.25">
      <c r="A176" t="s">
        <v>219</v>
      </c>
      <c r="B176" s="21">
        <v>74.161441440000004</v>
      </c>
      <c r="C176" s="184">
        <v>91.921155048000003</v>
      </c>
      <c r="D176" s="4"/>
      <c r="E176" s="4"/>
      <c r="F176" s="4"/>
      <c r="G176" s="4"/>
      <c r="H176" s="4"/>
      <c r="I176" s="4"/>
      <c r="J176" s="10">
        <f t="shared" si="4"/>
        <v>0</v>
      </c>
      <c r="K176" s="10">
        <f t="shared" si="5"/>
        <v>0</v>
      </c>
      <c r="Q176" s="28"/>
      <c r="R176" s="28"/>
    </row>
    <row r="177" spans="1:18" s="2" customFormat="1" x14ac:dyDescent="0.25">
      <c r="A177" t="s">
        <v>220</v>
      </c>
      <c r="B177" s="21">
        <v>76.210639164</v>
      </c>
      <c r="C177" s="21">
        <v>0</v>
      </c>
      <c r="D177" s="4"/>
      <c r="E177" s="4"/>
      <c r="F177" s="1"/>
      <c r="G177" s="1"/>
      <c r="H177" s="1"/>
      <c r="I177" s="1"/>
      <c r="J177" s="10">
        <f t="shared" si="4"/>
        <v>0</v>
      </c>
      <c r="K177" s="10">
        <f t="shared" si="5"/>
        <v>0</v>
      </c>
      <c r="Q177" s="28"/>
      <c r="R177" s="28"/>
    </row>
    <row r="178" spans="1:18" s="2" customFormat="1" x14ac:dyDescent="0.25">
      <c r="A178" t="s">
        <v>221</v>
      </c>
      <c r="B178" s="21">
        <v>78.357417732000002</v>
      </c>
      <c r="C178" s="21">
        <v>0</v>
      </c>
      <c r="D178" s="4"/>
      <c r="E178" s="4"/>
      <c r="G178" s="1"/>
      <c r="H178" s="1"/>
      <c r="I178" s="1"/>
      <c r="J178" s="10">
        <f t="shared" si="4"/>
        <v>0</v>
      </c>
      <c r="K178" s="10">
        <f t="shared" si="5"/>
        <v>0</v>
      </c>
      <c r="Q178" s="28"/>
      <c r="R178" s="28"/>
    </row>
    <row r="179" spans="1:18" s="2" customFormat="1" x14ac:dyDescent="0.25">
      <c r="A179" t="s">
        <v>222</v>
      </c>
      <c r="B179" s="21">
        <v>81.480004739999998</v>
      </c>
      <c r="C179" s="21">
        <v>0</v>
      </c>
      <c r="D179" s="4"/>
      <c r="E179" s="4"/>
      <c r="F179" s="1"/>
      <c r="G179" s="1"/>
      <c r="H179" s="1"/>
      <c r="I179" s="1"/>
      <c r="J179" s="10">
        <f t="shared" si="4"/>
        <v>0</v>
      </c>
      <c r="K179" s="10">
        <f t="shared" si="5"/>
        <v>0</v>
      </c>
      <c r="Q179" s="28"/>
      <c r="R179" s="28"/>
    </row>
    <row r="180" spans="1:18" s="2" customFormat="1" x14ac:dyDescent="0.25">
      <c r="A180" t="s">
        <v>223</v>
      </c>
      <c r="B180" s="21">
        <v>84.602591748000009</v>
      </c>
      <c r="C180" s="21">
        <v>0</v>
      </c>
      <c r="D180" s="4"/>
      <c r="E180" s="4"/>
      <c r="F180" s="1"/>
      <c r="G180" s="1"/>
      <c r="H180" s="1"/>
      <c r="I180" s="1"/>
      <c r="J180" s="10">
        <f t="shared" si="4"/>
        <v>0</v>
      </c>
      <c r="K180" s="10">
        <f t="shared" si="5"/>
        <v>0</v>
      </c>
      <c r="Q180" s="28"/>
      <c r="R180" s="28"/>
    </row>
    <row r="181" spans="1:18" s="2" customFormat="1" x14ac:dyDescent="0.25">
      <c r="A181" t="s">
        <v>224</v>
      </c>
      <c r="B181" s="21">
        <v>89.774376480000001</v>
      </c>
      <c r="C181" s="21">
        <v>0</v>
      </c>
      <c r="D181" s="4"/>
      <c r="E181" s="4"/>
      <c r="F181" s="1"/>
      <c r="G181" s="1"/>
      <c r="H181" s="1"/>
      <c r="I181" s="1"/>
      <c r="J181" s="10">
        <f t="shared" si="4"/>
        <v>0</v>
      </c>
      <c r="K181" s="10">
        <f t="shared" si="5"/>
        <v>0</v>
      </c>
      <c r="Q181" s="28"/>
      <c r="R181" s="28"/>
    </row>
    <row r="182" spans="1:18" s="2" customFormat="1" x14ac:dyDescent="0.25">
      <c r="A182"/>
      <c r="B182" s="10"/>
      <c r="C182" s="10"/>
      <c r="D182" s="12"/>
      <c r="E182" s="12"/>
      <c r="F182" s="12"/>
      <c r="G182" s="3"/>
      <c r="H182" s="3"/>
      <c r="J182" s="10"/>
      <c r="K182" s="10"/>
      <c r="Q182" s="28"/>
      <c r="R182" s="28"/>
    </row>
    <row r="183" spans="1:18" s="2" customFormat="1" x14ac:dyDescent="0.25">
      <c r="A183"/>
      <c r="C183"/>
      <c r="D183" s="5" t="s">
        <v>226</v>
      </c>
      <c r="E183" s="5" t="s">
        <v>161</v>
      </c>
      <c r="F183" s="1"/>
      <c r="G183" s="262" t="s">
        <v>227</v>
      </c>
      <c r="H183" s="262"/>
      <c r="J183" s="10"/>
      <c r="K183" s="10"/>
      <c r="Q183" s="28"/>
      <c r="R183" s="28"/>
    </row>
    <row r="184" spans="1:18" s="10" customFormat="1" x14ac:dyDescent="0.25">
      <c r="A184" s="204" t="s">
        <v>613</v>
      </c>
      <c r="C184" s="28"/>
      <c r="D184" s="207">
        <f>ROUND(SUM(J1:J181),2)</f>
        <v>0</v>
      </c>
      <c r="E184" s="207">
        <f>ROUND(SUM(K1:K181),2)</f>
        <v>0</v>
      </c>
      <c r="F184" s="22"/>
      <c r="G184" s="263">
        <f>ROUND((D184+E184),2)</f>
        <v>0</v>
      </c>
      <c r="H184" s="263"/>
      <c r="Q184" s="28"/>
      <c r="R184" s="28"/>
    </row>
    <row r="185" spans="1:18" s="2" customFormat="1" x14ac:dyDescent="0.25">
      <c r="A185"/>
      <c r="C185"/>
      <c r="D185" s="7" t="s">
        <v>99</v>
      </c>
      <c r="E185" s="8" t="s">
        <v>100</v>
      </c>
      <c r="F185" s="8" t="s">
        <v>225</v>
      </c>
      <c r="G185" s="8" t="s">
        <v>162</v>
      </c>
      <c r="H185" s="8" t="s">
        <v>163</v>
      </c>
      <c r="I185" s="9" t="s">
        <v>164</v>
      </c>
      <c r="J185" s="10"/>
      <c r="K185" s="10"/>
    </row>
    <row r="186" spans="1:18" s="2" customFormat="1" x14ac:dyDescent="0.25">
      <c r="A186" s="17" t="s">
        <v>595</v>
      </c>
      <c r="C186"/>
      <c r="D186" s="164">
        <f t="shared" ref="D186:I186" si="6">SUM(D3:D181)</f>
        <v>0</v>
      </c>
      <c r="E186" s="164">
        <f t="shared" si="6"/>
        <v>0</v>
      </c>
      <c r="F186" s="164">
        <f t="shared" si="6"/>
        <v>0</v>
      </c>
      <c r="G186" s="164">
        <f t="shared" si="6"/>
        <v>0</v>
      </c>
      <c r="H186" s="164">
        <f t="shared" si="6"/>
        <v>0</v>
      </c>
      <c r="I186" s="195">
        <f t="shared" si="6"/>
        <v>0</v>
      </c>
      <c r="J186" s="10"/>
      <c r="K186" s="10"/>
    </row>
    <row r="187" spans="1:18" s="2" customFormat="1" x14ac:dyDescent="0.25">
      <c r="A187"/>
      <c r="C187"/>
      <c r="D187" s="1"/>
      <c r="E187" s="1"/>
      <c r="F187" s="1"/>
      <c r="G187" s="3"/>
      <c r="H187" s="3"/>
      <c r="J187" s="10"/>
      <c r="K187" s="10"/>
      <c r="Q187" s="28"/>
      <c r="R187" s="28"/>
    </row>
    <row r="188" spans="1:18" s="2" customFormat="1" x14ac:dyDescent="0.25">
      <c r="A188" s="260" t="s">
        <v>249</v>
      </c>
      <c r="B188" s="260"/>
      <c r="C188" s="260"/>
      <c r="D188" s="11" t="s">
        <v>155</v>
      </c>
      <c r="E188" s="16" t="s">
        <v>241</v>
      </c>
      <c r="F188"/>
      <c r="G188" s="3"/>
      <c r="H188" s="3"/>
      <c r="J188" s="10"/>
      <c r="K188" s="10"/>
      <c r="Q188" s="28"/>
      <c r="R188" s="28"/>
    </row>
    <row r="189" spans="1:18" s="2" customFormat="1" x14ac:dyDescent="0.25">
      <c r="A189" s="23" t="s">
        <v>151</v>
      </c>
      <c r="B189" s="184">
        <v>9.8505000000000003</v>
      </c>
      <c r="C189" s="10"/>
      <c r="D189" s="4"/>
      <c r="E189" s="3">
        <f>IFERROR((ROUND((B189*D189),2)),"REVISAR")</f>
        <v>0</v>
      </c>
      <c r="F189" s="1"/>
      <c r="G189" s="3"/>
      <c r="H189" s="3"/>
      <c r="J189" s="10"/>
      <c r="K189" s="10"/>
      <c r="Q189" s="28"/>
      <c r="R189" s="28"/>
    </row>
    <row r="190" spans="1:18" s="2" customFormat="1" x14ac:dyDescent="0.25">
      <c r="A190" s="24" t="s">
        <v>153</v>
      </c>
      <c r="B190" s="184">
        <v>15.323</v>
      </c>
      <c r="C190" s="10"/>
      <c r="D190" s="4"/>
      <c r="E190" s="3">
        <f t="shared" ref="E190:E208" si="7">IFERROR((ROUND((B190*D190),2)),"REVISAR")</f>
        <v>0</v>
      </c>
      <c r="F190" s="1"/>
      <c r="G190" s="3"/>
      <c r="H190" s="3"/>
      <c r="J190" s="10"/>
      <c r="K190" s="10"/>
      <c r="L190"/>
      <c r="M190"/>
      <c r="N190"/>
      <c r="O190"/>
      <c r="P190"/>
      <c r="Q190" s="28"/>
      <c r="R190" s="28"/>
    </row>
    <row r="191" spans="1:18" s="2" customFormat="1" x14ac:dyDescent="0.25">
      <c r="A191" s="24" t="s">
        <v>152</v>
      </c>
      <c r="B191" s="184">
        <v>12.0395</v>
      </c>
      <c r="C191" s="10"/>
      <c r="D191" s="4"/>
      <c r="E191" s="3">
        <f t="shared" si="7"/>
        <v>0</v>
      </c>
      <c r="F191" s="1"/>
      <c r="G191" s="3"/>
      <c r="H191" s="3"/>
      <c r="J191" s="10"/>
      <c r="K191" s="10"/>
      <c r="L191"/>
      <c r="M191"/>
      <c r="N191"/>
      <c r="O191"/>
      <c r="P191"/>
      <c r="Q191" s="28"/>
      <c r="R191" s="28"/>
    </row>
    <row r="192" spans="1:18" s="2" customFormat="1" x14ac:dyDescent="0.25">
      <c r="A192" s="24" t="s">
        <v>154</v>
      </c>
      <c r="B192" s="184">
        <v>17.512</v>
      </c>
      <c r="C192" s="10"/>
      <c r="D192" s="4"/>
      <c r="E192" s="3">
        <f t="shared" si="7"/>
        <v>0</v>
      </c>
      <c r="F192" s="1"/>
      <c r="G192" s="3"/>
      <c r="H192" s="3"/>
      <c r="J192" s="10"/>
      <c r="K192" s="10"/>
      <c r="L192"/>
      <c r="M192"/>
      <c r="N192"/>
      <c r="O192"/>
      <c r="P192"/>
      <c r="Q192" s="28"/>
      <c r="R192" s="28"/>
    </row>
    <row r="193" spans="1:18" s="2" customFormat="1" x14ac:dyDescent="0.25">
      <c r="A193" s="24" t="s">
        <v>230</v>
      </c>
      <c r="B193" s="184">
        <v>29.551500000000001</v>
      </c>
      <c r="C193" s="10"/>
      <c r="D193" s="4"/>
      <c r="E193" s="3">
        <f t="shared" si="7"/>
        <v>0</v>
      </c>
      <c r="F193" s="1"/>
      <c r="G193" s="3"/>
      <c r="H193" s="3"/>
      <c r="J193" s="10"/>
      <c r="K193" s="10"/>
      <c r="L193"/>
      <c r="M193"/>
      <c r="N193"/>
      <c r="O193"/>
      <c r="P193"/>
      <c r="Q193" s="28"/>
      <c r="R193" s="28"/>
    </row>
    <row r="194" spans="1:18" s="2" customFormat="1" x14ac:dyDescent="0.25">
      <c r="A194" s="24" t="s">
        <v>231</v>
      </c>
      <c r="B194" s="184">
        <v>44.874500000000005</v>
      </c>
      <c r="C194" s="10"/>
      <c r="D194" s="4"/>
      <c r="E194" s="3">
        <f t="shared" si="7"/>
        <v>0</v>
      </c>
      <c r="F194" s="1"/>
      <c r="G194" s="3"/>
      <c r="H194" s="3"/>
      <c r="J194" s="10"/>
      <c r="K194" s="10"/>
      <c r="L194"/>
      <c r="M194"/>
      <c r="N194"/>
      <c r="O194"/>
      <c r="P194"/>
      <c r="Q194" s="28"/>
      <c r="R194" s="28"/>
    </row>
    <row r="195" spans="1:18" s="2" customFormat="1" x14ac:dyDescent="0.25">
      <c r="A195" t="s">
        <v>232</v>
      </c>
      <c r="B195" s="184">
        <v>62.386500000000005</v>
      </c>
      <c r="C195" s="10"/>
      <c r="D195" s="4"/>
      <c r="E195" s="3">
        <f t="shared" si="7"/>
        <v>0</v>
      </c>
      <c r="F195" s="1"/>
      <c r="G195" s="3"/>
      <c r="H195" s="3"/>
      <c r="J195" s="10"/>
      <c r="K195" s="10"/>
      <c r="L195"/>
      <c r="M195"/>
      <c r="N195"/>
      <c r="O195"/>
      <c r="P195"/>
      <c r="Q195" s="28"/>
      <c r="R195" s="28"/>
    </row>
    <row r="196" spans="1:18" s="2" customFormat="1" x14ac:dyDescent="0.25">
      <c r="A196" t="s">
        <v>233</v>
      </c>
      <c r="B196" s="184">
        <v>105.07199999999999</v>
      </c>
      <c r="C196" s="10"/>
      <c r="D196" s="4"/>
      <c r="E196" s="3">
        <f t="shared" si="7"/>
        <v>0</v>
      </c>
      <c r="F196" s="1"/>
      <c r="G196" s="3"/>
      <c r="H196" s="3"/>
      <c r="J196" s="10"/>
      <c r="K196" s="10"/>
      <c r="L196"/>
      <c r="M196"/>
      <c r="N196"/>
      <c r="O196"/>
      <c r="P196"/>
      <c r="Q196" s="28"/>
      <c r="R196" s="28"/>
    </row>
    <row r="197" spans="1:18" s="2" customFormat="1" x14ac:dyDescent="0.25">
      <c r="A197" t="s">
        <v>147</v>
      </c>
      <c r="B197" s="184">
        <v>24.079000000000001</v>
      </c>
      <c r="C197" s="10"/>
      <c r="D197" s="4"/>
      <c r="E197" s="3">
        <f t="shared" si="7"/>
        <v>0</v>
      </c>
      <c r="F197" s="1"/>
      <c r="G197" s="3"/>
      <c r="H197" s="3"/>
      <c r="J197" s="10"/>
      <c r="K197" s="10"/>
      <c r="L197"/>
      <c r="M197"/>
      <c r="N197"/>
      <c r="O197"/>
      <c r="P197"/>
      <c r="Q197" s="28"/>
      <c r="R197" s="28"/>
    </row>
    <row r="198" spans="1:18" s="2" customFormat="1" x14ac:dyDescent="0.25">
      <c r="A198" t="s">
        <v>148</v>
      </c>
      <c r="B198" s="184">
        <v>35.024000000000001</v>
      </c>
      <c r="C198" s="10"/>
      <c r="D198" s="4"/>
      <c r="E198" s="3">
        <f t="shared" si="7"/>
        <v>0</v>
      </c>
      <c r="F198" s="1"/>
      <c r="G198" s="3"/>
      <c r="H198" s="3"/>
      <c r="J198" s="10"/>
      <c r="K198" s="10"/>
      <c r="L198"/>
      <c r="M198"/>
      <c r="N198"/>
      <c r="O198"/>
      <c r="P198"/>
      <c r="Q198" s="28"/>
      <c r="R198" s="28"/>
    </row>
    <row r="199" spans="1:18" s="2" customFormat="1" x14ac:dyDescent="0.25">
      <c r="A199" t="s">
        <v>149</v>
      </c>
      <c r="B199" s="184">
        <v>27.462</v>
      </c>
      <c r="C199" s="10"/>
      <c r="D199" s="4"/>
      <c r="E199" s="3">
        <f t="shared" si="7"/>
        <v>0</v>
      </c>
      <c r="F199" s="1"/>
      <c r="G199" s="3"/>
      <c r="H199" s="3"/>
      <c r="J199" s="10"/>
      <c r="K199" s="10"/>
      <c r="L199"/>
      <c r="M199"/>
      <c r="N199"/>
      <c r="O199"/>
      <c r="P199"/>
      <c r="Q199" s="28"/>
      <c r="R199" s="28"/>
    </row>
    <row r="200" spans="1:18" s="2" customFormat="1" x14ac:dyDescent="0.25">
      <c r="A200" t="s">
        <v>150</v>
      </c>
      <c r="B200" s="184">
        <v>41.590999999999994</v>
      </c>
      <c r="C200" s="10"/>
      <c r="D200" s="4"/>
      <c r="E200" s="3">
        <f t="shared" si="7"/>
        <v>0</v>
      </c>
      <c r="F200" s="1"/>
      <c r="G200" s="3"/>
      <c r="H200" s="3"/>
      <c r="J200" s="10"/>
      <c r="K200" s="10"/>
      <c r="L200"/>
      <c r="M200"/>
      <c r="N200"/>
      <c r="O200"/>
      <c r="P200"/>
      <c r="Q200" s="28"/>
      <c r="R200" s="28"/>
    </row>
    <row r="201" spans="1:18" s="2" customFormat="1" x14ac:dyDescent="0.25">
      <c r="A201" t="s">
        <v>234</v>
      </c>
      <c r="B201" s="184">
        <v>44.874500000000005</v>
      </c>
      <c r="C201" s="10"/>
      <c r="D201" s="4"/>
      <c r="E201" s="3">
        <f t="shared" si="7"/>
        <v>0</v>
      </c>
      <c r="F201" s="1"/>
      <c r="G201" s="3"/>
      <c r="H201" s="3"/>
      <c r="J201" s="10"/>
      <c r="K201" s="10"/>
      <c r="L201"/>
      <c r="M201"/>
      <c r="N201"/>
      <c r="O201"/>
      <c r="P201"/>
      <c r="Q201" s="28"/>
      <c r="R201" s="28"/>
    </row>
    <row r="202" spans="1:18" s="2" customFormat="1" x14ac:dyDescent="0.25">
      <c r="A202" t="s">
        <v>235</v>
      </c>
      <c r="B202" s="184">
        <v>64.575500000000005</v>
      </c>
      <c r="C202" s="10"/>
      <c r="D202" s="4"/>
      <c r="E202" s="3">
        <f t="shared" si="7"/>
        <v>0</v>
      </c>
      <c r="F202" s="1"/>
      <c r="G202" s="3"/>
      <c r="H202" s="3"/>
      <c r="J202" s="10"/>
      <c r="K202" s="10"/>
      <c r="L202"/>
      <c r="M202"/>
      <c r="N202"/>
      <c r="O202"/>
      <c r="P202"/>
      <c r="Q202" s="28"/>
      <c r="R202" s="28"/>
    </row>
    <row r="203" spans="1:18" s="2" customFormat="1" x14ac:dyDescent="0.25">
      <c r="A203" t="s">
        <v>236</v>
      </c>
      <c r="B203" s="184">
        <v>24.079000000000001</v>
      </c>
      <c r="C203" s="10"/>
      <c r="D203" s="4"/>
      <c r="E203" s="3">
        <f t="shared" si="7"/>
        <v>0</v>
      </c>
      <c r="F203" s="1"/>
      <c r="G203" s="3"/>
      <c r="H203" s="3"/>
      <c r="J203" s="10"/>
      <c r="K203" s="10"/>
      <c r="L203"/>
      <c r="M203"/>
      <c r="N203"/>
      <c r="O203"/>
      <c r="P203"/>
      <c r="Q203" s="28"/>
      <c r="R203" s="28"/>
    </row>
    <row r="204" spans="1:18" s="2" customFormat="1" x14ac:dyDescent="0.25">
      <c r="A204" s="25" t="s">
        <v>237</v>
      </c>
      <c r="B204" s="184">
        <v>28.457000000000001</v>
      </c>
      <c r="C204" s="10"/>
      <c r="D204" s="4"/>
      <c r="E204" s="3">
        <f t="shared" si="7"/>
        <v>0</v>
      </c>
      <c r="F204" s="1"/>
      <c r="G204" s="3"/>
      <c r="H204" s="3"/>
      <c r="J204" s="10"/>
      <c r="K204" s="10"/>
      <c r="L204"/>
      <c r="M204"/>
      <c r="N204"/>
      <c r="O204"/>
      <c r="P204"/>
      <c r="Q204" s="28"/>
      <c r="R204" s="28"/>
    </row>
    <row r="205" spans="1:18" s="2" customFormat="1" x14ac:dyDescent="0.25">
      <c r="A205" t="s">
        <v>239</v>
      </c>
      <c r="B205" s="184">
        <v>1.2935000000000001</v>
      </c>
      <c r="C205" s="10"/>
      <c r="D205" s="4"/>
      <c r="E205" s="3">
        <f t="shared" si="7"/>
        <v>0</v>
      </c>
      <c r="F205" s="1"/>
      <c r="G205" s="3"/>
      <c r="H205" s="3"/>
      <c r="J205" s="10"/>
      <c r="K205" s="10"/>
      <c r="L205"/>
      <c r="M205"/>
      <c r="N205"/>
      <c r="O205"/>
      <c r="P205"/>
      <c r="Q205" s="28"/>
      <c r="R205" s="28"/>
    </row>
    <row r="206" spans="1:18" s="2" customFormat="1" x14ac:dyDescent="0.25">
      <c r="A206" t="s">
        <v>238</v>
      </c>
      <c r="B206" s="184">
        <v>1.2935000000000001</v>
      </c>
      <c r="C206" s="10"/>
      <c r="D206" s="4"/>
      <c r="E206" s="3">
        <f t="shared" si="7"/>
        <v>0</v>
      </c>
      <c r="F206" s="1"/>
      <c r="G206" s="3"/>
      <c r="H206" s="3"/>
      <c r="J206" s="10"/>
      <c r="K206" s="10"/>
      <c r="L206"/>
      <c r="M206"/>
      <c r="N206"/>
      <c r="O206"/>
      <c r="P206"/>
      <c r="Q206" s="28"/>
      <c r="R206" s="28"/>
    </row>
    <row r="207" spans="1:18" s="2" customFormat="1" x14ac:dyDescent="0.25">
      <c r="A207" t="s">
        <v>229</v>
      </c>
      <c r="B207" s="184">
        <v>2.1890000000000001</v>
      </c>
      <c r="C207" s="10"/>
      <c r="D207" s="4"/>
      <c r="E207" s="3">
        <f t="shared" si="7"/>
        <v>0</v>
      </c>
      <c r="F207" s="1"/>
      <c r="G207" s="3"/>
      <c r="H207" s="3"/>
      <c r="J207" s="10"/>
      <c r="K207" s="10"/>
      <c r="L207"/>
      <c r="M207"/>
      <c r="N207"/>
      <c r="O207"/>
      <c r="P207"/>
      <c r="Q207" s="28"/>
      <c r="R207" s="28"/>
    </row>
    <row r="208" spans="1:18" s="2" customFormat="1" x14ac:dyDescent="0.25">
      <c r="A208" t="s">
        <v>246</v>
      </c>
      <c r="B208" s="21">
        <v>170.24449999999999</v>
      </c>
      <c r="C208" s="10"/>
      <c r="D208" s="4"/>
      <c r="E208" s="3">
        <f t="shared" si="7"/>
        <v>0</v>
      </c>
      <c r="F208" s="1"/>
      <c r="G208" s="3"/>
      <c r="H208" s="3"/>
      <c r="J208" s="10"/>
      <c r="K208" s="10"/>
      <c r="L208"/>
      <c r="M208"/>
      <c r="N208"/>
      <c r="O208"/>
      <c r="P208"/>
      <c r="Q208" s="28"/>
      <c r="R208" s="28"/>
    </row>
    <row r="209" spans="1:17" s="2" customFormat="1" x14ac:dyDescent="0.25">
      <c r="A209"/>
      <c r="B209" s="10"/>
      <c r="C209" s="10"/>
      <c r="D209" s="1"/>
      <c r="E209" s="22"/>
      <c r="F209" s="1"/>
      <c r="G209" s="1"/>
      <c r="H209" s="1"/>
      <c r="J209" s="10"/>
      <c r="K209" s="10"/>
      <c r="L209"/>
      <c r="M209"/>
      <c r="N209"/>
      <c r="O209"/>
      <c r="P209"/>
      <c r="Q209" s="28"/>
    </row>
    <row r="210" spans="1:17" x14ac:dyDescent="0.25">
      <c r="A210" s="17" t="s">
        <v>156</v>
      </c>
      <c r="B210" s="10"/>
      <c r="C210" s="10"/>
      <c r="E210" s="15">
        <f>ROUND((SUM(E189:E208)),2)</f>
        <v>0</v>
      </c>
      <c r="G210" s="3"/>
      <c r="H210" s="3"/>
    </row>
    <row r="211" spans="1:17" x14ac:dyDescent="0.25">
      <c r="B211" s="10"/>
      <c r="C211" s="10"/>
      <c r="G211" s="3"/>
      <c r="H211" s="3"/>
    </row>
    <row r="213" spans="1:17" x14ac:dyDescent="0.25">
      <c r="A213" s="17" t="s">
        <v>101</v>
      </c>
      <c r="E213" s="4"/>
      <c r="G213" s="3"/>
      <c r="H213" s="3"/>
    </row>
    <row r="214" spans="1:17" x14ac:dyDescent="0.25">
      <c r="E214" s="12"/>
      <c r="G214" s="3"/>
      <c r="H214" s="3"/>
    </row>
    <row r="216" spans="1:17" s="28" customFormat="1" x14ac:dyDescent="0.25">
      <c r="A216" s="204" t="s">
        <v>157</v>
      </c>
      <c r="B216" s="10"/>
      <c r="C216" s="205"/>
      <c r="D216" s="22"/>
      <c r="E216" s="265">
        <f>IFERROR((ROUND((G184+E210)-((G184+E210)*E213/100),2)),"VER DTO")</f>
        <v>0</v>
      </c>
      <c r="F216" s="266"/>
      <c r="G216" s="206" t="s">
        <v>160</v>
      </c>
      <c r="H216" s="22"/>
      <c r="I216" s="10"/>
      <c r="J216" s="10"/>
      <c r="K216" s="10"/>
    </row>
    <row r="217" spans="1:17" s="28" customFormat="1" x14ac:dyDescent="0.25">
      <c r="A217" s="204" t="s">
        <v>158</v>
      </c>
      <c r="B217" s="10"/>
      <c r="C217" s="205"/>
      <c r="D217" s="22"/>
      <c r="E217" s="265">
        <f>IFERROR((ROUND(E216*1.21,2)),"REVISAR")</f>
        <v>0</v>
      </c>
      <c r="F217" s="266"/>
      <c r="G217" s="206" t="s">
        <v>159</v>
      </c>
      <c r="H217" s="22"/>
      <c r="I217" s="10"/>
      <c r="J217" s="10"/>
      <c r="K217" s="10"/>
    </row>
    <row r="218" spans="1:17" x14ac:dyDescent="0.25">
      <c r="C218" s="26"/>
      <c r="E218" s="192"/>
      <c r="F218" s="192"/>
      <c r="G218" s="2"/>
    </row>
    <row r="219" spans="1:17" ht="21" x14ac:dyDescent="0.35">
      <c r="A219" s="267" t="s">
        <v>608</v>
      </c>
      <c r="B219" s="267"/>
      <c r="C219" s="267"/>
      <c r="D219" s="267"/>
      <c r="E219" s="267"/>
      <c r="F219" s="267"/>
      <c r="G219" s="267"/>
      <c r="H219" s="267"/>
      <c r="I219" s="267"/>
      <c r="J219" s="267"/>
      <c r="K219" s="210"/>
      <c r="L219" s="75"/>
    </row>
    <row r="220" spans="1:17" x14ac:dyDescent="0.25">
      <c r="A220" s="17" t="s">
        <v>594</v>
      </c>
      <c r="E220" s="4"/>
    </row>
    <row r="222" spans="1:17" s="28" customFormat="1" x14ac:dyDescent="0.25">
      <c r="A222" s="204" t="s">
        <v>592</v>
      </c>
      <c r="B222" s="10"/>
      <c r="D222" s="22"/>
      <c r="E222" s="264">
        <f>IFERROR(ROUND((E216*E220/100)+E216,2),"REVISAR")</f>
        <v>0</v>
      </c>
      <c r="F222" s="264"/>
      <c r="G222" s="206" t="s">
        <v>160</v>
      </c>
      <c r="H222" s="10"/>
      <c r="I222" s="10"/>
      <c r="J222" s="10"/>
      <c r="K222" s="10"/>
    </row>
    <row r="223" spans="1:17" s="28" customFormat="1" x14ac:dyDescent="0.25">
      <c r="A223" s="204" t="s">
        <v>593</v>
      </c>
      <c r="B223" s="10"/>
      <c r="D223" s="22"/>
      <c r="E223" s="264">
        <f>IFERROR((ROUND(E222*1.21,2)),"REVISAR")</f>
        <v>0</v>
      </c>
      <c r="F223" s="264"/>
      <c r="G223" s="206" t="s">
        <v>159</v>
      </c>
      <c r="H223" s="10"/>
      <c r="I223" s="10"/>
      <c r="J223" s="10"/>
      <c r="K223" s="10"/>
    </row>
    <row r="226" spans="1:15" ht="14.45" customHeight="1" x14ac:dyDescent="0.25">
      <c r="A226" s="252" t="s">
        <v>606</v>
      </c>
      <c r="B226" s="253"/>
      <c r="C226" s="253"/>
      <c r="D226" s="253"/>
      <c r="E226" s="253"/>
      <c r="F226" s="253"/>
      <c r="G226" s="253"/>
      <c r="H226" s="253"/>
      <c r="I226" s="253"/>
      <c r="J226" s="253"/>
      <c r="K226" s="253"/>
      <c r="L226" s="253"/>
      <c r="M226" s="167"/>
      <c r="N226" s="167"/>
      <c r="O226" s="167"/>
    </row>
    <row r="227" spans="1:15" ht="14.45" customHeight="1" x14ac:dyDescent="0.25">
      <c r="A227" s="252"/>
      <c r="B227" s="253"/>
      <c r="C227" s="253"/>
      <c r="D227" s="253"/>
      <c r="E227" s="253"/>
      <c r="F227" s="253"/>
      <c r="G227" s="253"/>
      <c r="H227" s="253"/>
      <c r="I227" s="253"/>
      <c r="J227" s="253"/>
      <c r="K227" s="253"/>
      <c r="L227" s="253"/>
      <c r="M227" s="167"/>
      <c r="N227" s="167"/>
      <c r="O227" s="167"/>
    </row>
    <row r="228" spans="1:15" ht="15" customHeight="1" thickBot="1" x14ac:dyDescent="0.3">
      <c r="A228" s="252"/>
      <c r="B228" s="253"/>
      <c r="C228" s="253"/>
      <c r="D228" s="253"/>
      <c r="E228" s="253"/>
      <c r="F228" s="253"/>
      <c r="G228" s="253"/>
      <c r="H228" s="253"/>
      <c r="I228" s="253"/>
      <c r="J228" s="253"/>
      <c r="K228" s="253"/>
      <c r="L228" s="253"/>
      <c r="M228" s="167"/>
      <c r="N228" s="167"/>
      <c r="O228" s="167"/>
    </row>
    <row r="229" spans="1:15" ht="15.75" thickBot="1" x14ac:dyDescent="0.3">
      <c r="A229" s="194" t="s">
        <v>611</v>
      </c>
      <c r="B229" s="142"/>
      <c r="C229" s="143"/>
      <c r="D229" s="144" t="s">
        <v>579</v>
      </c>
      <c r="E229" s="145"/>
      <c r="F229" s="145"/>
      <c r="G229" s="172"/>
      <c r="H229" s="153"/>
      <c r="I229" s="168" t="s">
        <v>580</v>
      </c>
      <c r="J229" s="211"/>
      <c r="K229" s="211"/>
      <c r="L229" s="166"/>
    </row>
    <row r="230" spans="1:15" ht="15.75" thickBot="1" x14ac:dyDescent="0.3">
      <c r="A230" s="146"/>
      <c r="D230" s="147" t="s">
        <v>581</v>
      </c>
      <c r="E230" s="148"/>
      <c r="F230" s="148"/>
      <c r="G230" s="173"/>
      <c r="H230" s="176"/>
      <c r="I230" s="169" t="s">
        <v>582</v>
      </c>
      <c r="J230" s="212"/>
      <c r="K230" s="212"/>
      <c r="L230" s="149"/>
    </row>
    <row r="231" spans="1:15" ht="21.75" thickBot="1" x14ac:dyDescent="0.4">
      <c r="A231" s="150" t="s">
        <v>583</v>
      </c>
      <c r="D231" s="151" t="s">
        <v>584</v>
      </c>
      <c r="E231" s="152"/>
      <c r="F231" s="152"/>
      <c r="G231" s="174" t="s">
        <v>585</v>
      </c>
      <c r="H231" s="177"/>
      <c r="I231" s="170" t="s">
        <v>584</v>
      </c>
      <c r="J231" s="213"/>
      <c r="K231" s="214" t="s">
        <v>585</v>
      </c>
      <c r="L231" s="149"/>
    </row>
    <row r="232" spans="1:15" ht="21.75" thickBot="1" x14ac:dyDescent="0.4">
      <c r="A232" s="150" t="s">
        <v>586</v>
      </c>
      <c r="D232" s="179"/>
      <c r="E232" s="254" t="s">
        <v>587</v>
      </c>
      <c r="F232" s="255"/>
      <c r="G232" s="180"/>
      <c r="H232" s="178"/>
      <c r="I232" s="181"/>
      <c r="J232" s="244" t="s">
        <v>587</v>
      </c>
      <c r="K232" s="243"/>
      <c r="L232" s="149"/>
    </row>
    <row r="233" spans="1:15" ht="21.75" thickBot="1" x14ac:dyDescent="0.4">
      <c r="A233" s="150" t="s">
        <v>588</v>
      </c>
      <c r="D233" s="153"/>
      <c r="E233" s="153"/>
      <c r="F233" s="153"/>
      <c r="G233" s="175"/>
      <c r="H233" s="153"/>
      <c r="I233" s="171"/>
      <c r="J233" s="216"/>
      <c r="K233" s="216"/>
      <c r="L233" s="149"/>
    </row>
    <row r="234" spans="1:15" s="196" customFormat="1" ht="19.5" thickBot="1" x14ac:dyDescent="0.3">
      <c r="A234" s="197"/>
      <c r="B234" s="141"/>
      <c r="C234" s="198"/>
      <c r="D234" s="256" t="s">
        <v>589</v>
      </c>
      <c r="E234" s="257"/>
      <c r="F234" s="258"/>
      <c r="G234" s="199"/>
      <c r="H234" s="178"/>
      <c r="I234" s="257" t="s">
        <v>590</v>
      </c>
      <c r="J234" s="257"/>
      <c r="K234" s="217" t="str">
        <f>IFERROR(((G234*(I232/D232))*(K232/G232)),"")</f>
        <v/>
      </c>
      <c r="L234" s="154"/>
    </row>
    <row r="235" spans="1:15" x14ac:dyDescent="0.25">
      <c r="A235" s="259" t="s">
        <v>591</v>
      </c>
      <c r="B235" s="259"/>
      <c r="C235" s="259"/>
      <c r="D235" s="259"/>
      <c r="E235" s="259"/>
      <c r="F235" s="259"/>
      <c r="G235" s="259"/>
      <c r="H235" s="259"/>
      <c r="I235" s="259"/>
      <c r="J235" s="259"/>
      <c r="K235" s="259"/>
      <c r="L235" s="259"/>
      <c r="M235" s="2"/>
      <c r="O235" s="2"/>
    </row>
    <row r="236" spans="1:15" x14ac:dyDescent="0.25">
      <c r="I236" s="1"/>
      <c r="J236" s="22"/>
      <c r="K236" s="22"/>
      <c r="L236" s="75"/>
    </row>
    <row r="237" spans="1:15" ht="14.45" customHeight="1" x14ac:dyDescent="0.25">
      <c r="A237" s="252" t="s">
        <v>606</v>
      </c>
      <c r="B237" s="253"/>
      <c r="C237" s="253"/>
      <c r="D237" s="253"/>
      <c r="E237" s="253"/>
      <c r="F237" s="253"/>
      <c r="G237" s="253"/>
      <c r="H237" s="253"/>
      <c r="I237" s="253"/>
      <c r="J237" s="253"/>
      <c r="K237" s="253"/>
      <c r="L237" s="253"/>
      <c r="M237" s="167"/>
      <c r="N237" s="167"/>
      <c r="O237" s="167"/>
    </row>
    <row r="238" spans="1:15" ht="14.45" customHeight="1" x14ac:dyDescent="0.25">
      <c r="A238" s="252"/>
      <c r="B238" s="253"/>
      <c r="C238" s="253"/>
      <c r="D238" s="253"/>
      <c r="E238" s="253"/>
      <c r="F238" s="253"/>
      <c r="G238" s="253"/>
      <c r="H238" s="253"/>
      <c r="I238" s="253"/>
      <c r="J238" s="253"/>
      <c r="K238" s="253"/>
      <c r="L238" s="253"/>
      <c r="M238" s="167"/>
      <c r="N238" s="167"/>
      <c r="O238" s="167"/>
    </row>
    <row r="239" spans="1:15" ht="15" customHeight="1" thickBot="1" x14ac:dyDescent="0.3">
      <c r="A239" s="252"/>
      <c r="B239" s="253"/>
      <c r="C239" s="253"/>
      <c r="D239" s="253"/>
      <c r="E239" s="253"/>
      <c r="F239" s="253"/>
      <c r="G239" s="253"/>
      <c r="H239" s="253"/>
      <c r="I239" s="253"/>
      <c r="J239" s="253"/>
      <c r="K239" s="253"/>
      <c r="L239" s="253"/>
      <c r="M239" s="167"/>
      <c r="N239" s="167"/>
      <c r="O239" s="167"/>
    </row>
    <row r="240" spans="1:15" ht="15.75" thickBot="1" x14ac:dyDescent="0.3">
      <c r="A240" s="194" t="s">
        <v>611</v>
      </c>
      <c r="B240" s="142"/>
      <c r="C240" s="143"/>
      <c r="D240" s="144" t="s">
        <v>579</v>
      </c>
      <c r="E240" s="145"/>
      <c r="F240" s="145"/>
      <c r="G240" s="172"/>
      <c r="H240" s="153"/>
      <c r="I240" s="168" t="s">
        <v>580</v>
      </c>
      <c r="J240" s="211"/>
      <c r="K240" s="211"/>
      <c r="L240" s="166"/>
    </row>
    <row r="241" spans="1:15" ht="15.75" thickBot="1" x14ac:dyDescent="0.3">
      <c r="A241" s="146"/>
      <c r="D241" s="147" t="s">
        <v>581</v>
      </c>
      <c r="E241" s="148"/>
      <c r="F241" s="148"/>
      <c r="G241" s="173"/>
      <c r="H241" s="176"/>
      <c r="I241" s="169" t="s">
        <v>582</v>
      </c>
      <c r="J241" s="212"/>
      <c r="K241" s="212"/>
      <c r="L241" s="149"/>
    </row>
    <row r="242" spans="1:15" ht="21.75" thickBot="1" x14ac:dyDescent="0.4">
      <c r="A242" s="150" t="s">
        <v>583</v>
      </c>
      <c r="D242" s="151" t="s">
        <v>584</v>
      </c>
      <c r="E242" s="152"/>
      <c r="F242" s="152"/>
      <c r="G242" s="174" t="s">
        <v>585</v>
      </c>
      <c r="H242" s="177"/>
      <c r="I242" s="170" t="s">
        <v>584</v>
      </c>
      <c r="J242" s="213"/>
      <c r="K242" s="214" t="s">
        <v>585</v>
      </c>
      <c r="L242" s="149"/>
    </row>
    <row r="243" spans="1:15" ht="21.75" thickBot="1" x14ac:dyDescent="0.4">
      <c r="A243" s="150" t="s">
        <v>586</v>
      </c>
      <c r="D243" s="179"/>
      <c r="E243" s="254" t="s">
        <v>587</v>
      </c>
      <c r="F243" s="255"/>
      <c r="G243" s="180"/>
      <c r="H243" s="178"/>
      <c r="I243" s="181"/>
      <c r="J243" s="244" t="s">
        <v>587</v>
      </c>
      <c r="K243" s="243"/>
      <c r="L243" s="149"/>
    </row>
    <row r="244" spans="1:15" ht="21.75" thickBot="1" x14ac:dyDescent="0.4">
      <c r="A244" s="150" t="s">
        <v>588</v>
      </c>
      <c r="D244" s="153"/>
      <c r="E244" s="153"/>
      <c r="F244" s="153"/>
      <c r="G244" s="175"/>
      <c r="H244" s="153"/>
      <c r="I244" s="171"/>
      <c r="J244" s="216"/>
      <c r="K244" s="216"/>
      <c r="L244" s="149"/>
    </row>
    <row r="245" spans="1:15" s="196" customFormat="1" ht="19.5" thickBot="1" x14ac:dyDescent="0.3">
      <c r="A245" s="197"/>
      <c r="B245" s="141"/>
      <c r="C245" s="198"/>
      <c r="D245" s="256" t="s">
        <v>589</v>
      </c>
      <c r="E245" s="257"/>
      <c r="F245" s="258"/>
      <c r="G245" s="199"/>
      <c r="H245" s="178"/>
      <c r="I245" s="257" t="s">
        <v>590</v>
      </c>
      <c r="J245" s="257"/>
      <c r="K245" s="217" t="str">
        <f>IFERROR(((G245*(I243/D243))*(K243/G243)),"")</f>
        <v/>
      </c>
      <c r="L245" s="154"/>
    </row>
    <row r="246" spans="1:15" x14ac:dyDescent="0.25">
      <c r="A246" s="259" t="s">
        <v>591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"/>
      <c r="O246" s="2"/>
    </row>
    <row r="248" spans="1:15" ht="14.45" customHeight="1" x14ac:dyDescent="0.25">
      <c r="A248" s="252" t="s">
        <v>606</v>
      </c>
      <c r="B248" s="253"/>
      <c r="C248" s="253"/>
      <c r="D248" s="253"/>
      <c r="E248" s="253"/>
      <c r="F248" s="253"/>
      <c r="G248" s="253"/>
      <c r="H248" s="253"/>
      <c r="I248" s="253"/>
      <c r="J248" s="253"/>
      <c r="K248" s="253"/>
      <c r="L248" s="253"/>
      <c r="M248" s="167"/>
      <c r="N248" s="167"/>
      <c r="O248" s="167"/>
    </row>
    <row r="249" spans="1:15" ht="14.45" customHeight="1" x14ac:dyDescent="0.25">
      <c r="A249" s="252"/>
      <c r="B249" s="253"/>
      <c r="C249" s="253"/>
      <c r="D249" s="253"/>
      <c r="E249" s="253"/>
      <c r="F249" s="253"/>
      <c r="G249" s="253"/>
      <c r="H249" s="253"/>
      <c r="I249" s="253"/>
      <c r="J249" s="253"/>
      <c r="K249" s="253"/>
      <c r="L249" s="253"/>
      <c r="M249" s="167"/>
      <c r="N249" s="167"/>
      <c r="O249" s="167"/>
    </row>
    <row r="250" spans="1:15" ht="15" customHeight="1" thickBot="1" x14ac:dyDescent="0.3">
      <c r="A250" s="252"/>
      <c r="B250" s="253"/>
      <c r="C250" s="253"/>
      <c r="D250" s="253"/>
      <c r="E250" s="253"/>
      <c r="F250" s="253"/>
      <c r="G250" s="253"/>
      <c r="H250" s="253"/>
      <c r="I250" s="253"/>
      <c r="J250" s="253"/>
      <c r="K250" s="253"/>
      <c r="L250" s="253"/>
      <c r="M250" s="167"/>
      <c r="N250" s="167"/>
      <c r="O250" s="167"/>
    </row>
    <row r="251" spans="1:15" ht="15.75" thickBot="1" x14ac:dyDescent="0.3">
      <c r="A251" s="194" t="s">
        <v>611</v>
      </c>
      <c r="B251" s="142"/>
      <c r="C251" s="143"/>
      <c r="D251" s="144" t="s">
        <v>579</v>
      </c>
      <c r="E251" s="145"/>
      <c r="F251" s="145"/>
      <c r="G251" s="172"/>
      <c r="H251" s="153"/>
      <c r="I251" s="168" t="s">
        <v>580</v>
      </c>
      <c r="J251" s="211"/>
      <c r="K251" s="211"/>
      <c r="L251" s="166"/>
    </row>
    <row r="252" spans="1:15" ht="15.75" thickBot="1" x14ac:dyDescent="0.3">
      <c r="A252" s="146"/>
      <c r="D252" s="147" t="s">
        <v>581</v>
      </c>
      <c r="E252" s="148"/>
      <c r="F252" s="148"/>
      <c r="G252" s="173"/>
      <c r="H252" s="176"/>
      <c r="I252" s="169" t="s">
        <v>582</v>
      </c>
      <c r="J252" s="212"/>
      <c r="K252" s="212"/>
      <c r="L252" s="149"/>
    </row>
    <row r="253" spans="1:15" ht="21.75" thickBot="1" x14ac:dyDescent="0.4">
      <c r="A253" s="150" t="s">
        <v>583</v>
      </c>
      <c r="D253" s="151" t="s">
        <v>584</v>
      </c>
      <c r="E253" s="152"/>
      <c r="F253" s="152"/>
      <c r="G253" s="174" t="s">
        <v>585</v>
      </c>
      <c r="H253" s="177"/>
      <c r="I253" s="170" t="s">
        <v>584</v>
      </c>
      <c r="J253" s="213"/>
      <c r="K253" s="214" t="s">
        <v>585</v>
      </c>
      <c r="L253" s="149"/>
    </row>
    <row r="254" spans="1:15" ht="21.75" thickBot="1" x14ac:dyDescent="0.4">
      <c r="A254" s="150" t="s">
        <v>586</v>
      </c>
      <c r="D254" s="179"/>
      <c r="E254" s="254" t="s">
        <v>587</v>
      </c>
      <c r="F254" s="255"/>
      <c r="G254" s="180"/>
      <c r="H254" s="178"/>
      <c r="I254" s="181"/>
      <c r="J254" s="244" t="s">
        <v>587</v>
      </c>
      <c r="K254" s="243"/>
      <c r="L254" s="149"/>
    </row>
    <row r="255" spans="1:15" ht="21.75" thickBot="1" x14ac:dyDescent="0.4">
      <c r="A255" s="150" t="s">
        <v>588</v>
      </c>
      <c r="D255" s="153"/>
      <c r="E255" s="153"/>
      <c r="F255" s="153"/>
      <c r="G255" s="175"/>
      <c r="H255" s="153"/>
      <c r="I255" s="171"/>
      <c r="J255" s="216"/>
      <c r="K255" s="216"/>
      <c r="L255" s="149"/>
    </row>
    <row r="256" spans="1:15" s="196" customFormat="1" ht="19.5" thickBot="1" x14ac:dyDescent="0.3">
      <c r="A256" s="197"/>
      <c r="B256" s="141"/>
      <c r="C256" s="198"/>
      <c r="D256" s="256" t="s">
        <v>589</v>
      </c>
      <c r="E256" s="257"/>
      <c r="F256" s="258"/>
      <c r="G256" s="199"/>
      <c r="H256" s="178"/>
      <c r="I256" s="257" t="s">
        <v>590</v>
      </c>
      <c r="J256" s="257"/>
      <c r="K256" s="217" t="str">
        <f>IFERROR(((G256*(I254/D254))*(K254/G254)),"")</f>
        <v/>
      </c>
      <c r="L256" s="154"/>
    </row>
    <row r="257" spans="1:15" x14ac:dyDescent="0.25">
      <c r="A257" s="259" t="s">
        <v>591</v>
      </c>
      <c r="B257" s="259"/>
      <c r="C257" s="259"/>
      <c r="D257" s="259"/>
      <c r="E257" s="259"/>
      <c r="F257" s="259"/>
      <c r="G257" s="259"/>
      <c r="H257" s="259"/>
      <c r="I257" s="259"/>
      <c r="J257" s="259"/>
      <c r="K257" s="259"/>
      <c r="L257" s="259"/>
      <c r="M257" s="2"/>
      <c r="O257" s="2"/>
    </row>
  </sheetData>
  <sheetProtection algorithmName="SHA-512" hashValue="WfSJ9O0vxnKzug7eNgqOz62Kt5AeEBXykwQEF2qL+JDEjUNP6EvFntug1XMdjthHmin6Eio14kS0tM+TEPlTCQ==" saltValue="infOGnKAWDphE+p5NiZkNA==" spinCount="100000" sheet="1" objects="1" scenarios="1"/>
  <mergeCells count="24">
    <mergeCell ref="D234:F234"/>
    <mergeCell ref="I234:J234"/>
    <mergeCell ref="A235:L235"/>
    <mergeCell ref="A246:L246"/>
    <mergeCell ref="A257:L257"/>
    <mergeCell ref="E254:F254"/>
    <mergeCell ref="D256:F256"/>
    <mergeCell ref="I256:J256"/>
    <mergeCell ref="A237:L239"/>
    <mergeCell ref="E243:F243"/>
    <mergeCell ref="D245:F245"/>
    <mergeCell ref="I245:J245"/>
    <mergeCell ref="A248:L250"/>
    <mergeCell ref="A219:J219"/>
    <mergeCell ref="E222:F222"/>
    <mergeCell ref="E223:F223"/>
    <mergeCell ref="A226:L228"/>
    <mergeCell ref="E232:F232"/>
    <mergeCell ref="E217:F217"/>
    <mergeCell ref="A1:K1"/>
    <mergeCell ref="G183:H183"/>
    <mergeCell ref="G184:H184"/>
    <mergeCell ref="A188:C188"/>
    <mergeCell ref="E216:F21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CCA62-6986-444E-97AC-AEAB2956E388}">
  <dimension ref="A1:Q257"/>
  <sheetViews>
    <sheetView showZeros="0" zoomScaleNormal="100" workbookViewId="0">
      <selection activeCell="D3" sqref="D3"/>
    </sheetView>
  </sheetViews>
  <sheetFormatPr baseColWidth="10" defaultRowHeight="15" x14ac:dyDescent="0.25"/>
  <cols>
    <col min="1" max="1" width="36.85546875" customWidth="1"/>
    <col min="2" max="2" width="9.28515625" style="2" hidden="1" customWidth="1"/>
    <col min="3" max="3" width="12" hidden="1" customWidth="1"/>
    <col min="4" max="5" width="10.7109375" style="1" customWidth="1"/>
    <col min="6" max="6" width="16.85546875" style="1" customWidth="1"/>
    <col min="7" max="7" width="11.5703125" style="1" customWidth="1"/>
    <col min="8" max="8" width="12" style="1" customWidth="1"/>
    <col min="9" max="9" width="15.5703125" style="2" customWidth="1"/>
    <col min="10" max="10" width="19.5703125" style="10" customWidth="1"/>
    <col min="11" max="11" width="14.5703125" style="10" customWidth="1"/>
  </cols>
  <sheetData>
    <row r="1" spans="1:17" ht="21" x14ac:dyDescent="0.25">
      <c r="A1" s="261" t="s">
        <v>622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</row>
    <row r="2" spans="1:17" s="2" customFormat="1" x14ac:dyDescent="0.25">
      <c r="D2" s="7" t="s">
        <v>99</v>
      </c>
      <c r="E2" s="8" t="s">
        <v>100</v>
      </c>
      <c r="F2" s="8" t="s">
        <v>225</v>
      </c>
      <c r="G2" s="8" t="s">
        <v>162</v>
      </c>
      <c r="H2" s="8" t="s">
        <v>163</v>
      </c>
      <c r="I2" s="9" t="s">
        <v>164</v>
      </c>
      <c r="J2" s="209" t="s">
        <v>226</v>
      </c>
      <c r="K2" s="209" t="s">
        <v>161</v>
      </c>
    </row>
    <row r="3" spans="1:17" x14ac:dyDescent="0.25">
      <c r="A3" t="s">
        <v>0</v>
      </c>
      <c r="B3" s="22">
        <v>10.678759663140001</v>
      </c>
      <c r="C3" s="22">
        <v>22.599235566180003</v>
      </c>
      <c r="D3" s="4"/>
      <c r="E3" s="4"/>
      <c r="F3" s="4"/>
      <c r="G3" s="4"/>
      <c r="H3" s="4"/>
      <c r="I3" s="4"/>
      <c r="J3" s="10">
        <f>IFERROR((ROUND((B3*D3)+((B3*E3)*1.15),2)),"REVISAR")</f>
        <v>0</v>
      </c>
      <c r="K3" s="10">
        <f>IFERROR((ROUND((F3*C3)+(G3*C3*1.1)+(H3*C3*1.15)+(I3*C3*1.15*1.1),2)),"REVISAR")</f>
        <v>0</v>
      </c>
      <c r="M3" s="28"/>
    </row>
    <row r="4" spans="1:17" x14ac:dyDescent="0.25">
      <c r="A4" t="s">
        <v>1</v>
      </c>
      <c r="B4" s="22">
        <v>11.92047590304</v>
      </c>
      <c r="C4" s="22">
        <v>25.206839669970002</v>
      </c>
      <c r="D4" s="4"/>
      <c r="E4" s="4">
        <v>0</v>
      </c>
      <c r="F4" s="4"/>
      <c r="G4" s="4"/>
      <c r="H4" s="4">
        <v>0</v>
      </c>
      <c r="I4" s="4"/>
      <c r="J4" s="10">
        <f t="shared" ref="J4:J67" si="0">IFERROR((ROUND((B4*D4)+((B4*E4)*1.15),2)),"REVISAR")</f>
        <v>0</v>
      </c>
      <c r="K4" s="10">
        <f t="shared" ref="K4:K67" si="1">IFERROR((ROUND((F4*C4)+(G4*C4*1.1)+(H4*C4*1.15)+(I4*C4*1.15*1.1),2)),"REVISAR")</f>
        <v>0</v>
      </c>
      <c r="M4" s="28"/>
      <c r="Q4" s="28"/>
    </row>
    <row r="5" spans="1:17" x14ac:dyDescent="0.25">
      <c r="A5" t="s">
        <v>2</v>
      </c>
      <c r="B5" s="22">
        <v>11.92047590304</v>
      </c>
      <c r="C5" s="22">
        <v>26.572727533859997</v>
      </c>
      <c r="D5" s="4"/>
      <c r="E5" s="4"/>
      <c r="F5" s="4"/>
      <c r="G5" s="4"/>
      <c r="H5" s="4"/>
      <c r="I5" s="4"/>
      <c r="J5" s="10">
        <f t="shared" si="0"/>
        <v>0</v>
      </c>
      <c r="K5" s="10">
        <f t="shared" si="1"/>
        <v>0</v>
      </c>
      <c r="M5" s="28"/>
      <c r="Q5" s="28"/>
    </row>
    <row r="6" spans="1:17" x14ac:dyDescent="0.25">
      <c r="A6" t="s">
        <v>3</v>
      </c>
      <c r="B6" s="22">
        <v>13.286363766929998</v>
      </c>
      <c r="C6" s="22">
        <v>27.938615397750006</v>
      </c>
      <c r="D6" s="4"/>
      <c r="E6" s="4"/>
      <c r="F6" s="4"/>
      <c r="G6" s="4"/>
      <c r="H6" s="4"/>
      <c r="I6" s="4"/>
      <c r="J6" s="10">
        <f t="shared" si="0"/>
        <v>0</v>
      </c>
      <c r="K6" s="10">
        <f t="shared" si="1"/>
        <v>0</v>
      </c>
      <c r="M6" s="28"/>
      <c r="Q6" s="28"/>
    </row>
    <row r="7" spans="1:17" x14ac:dyDescent="0.25">
      <c r="A7" t="s">
        <v>4</v>
      </c>
      <c r="B7" s="22">
        <v>13.286363766929998</v>
      </c>
      <c r="C7" s="22">
        <v>30.546219501540005</v>
      </c>
      <c r="D7" s="4"/>
      <c r="E7" s="4"/>
      <c r="F7" s="4"/>
      <c r="G7" s="4"/>
      <c r="H7" s="4"/>
      <c r="I7" s="4"/>
      <c r="J7" s="10">
        <f t="shared" si="0"/>
        <v>0</v>
      </c>
      <c r="K7" s="10">
        <f t="shared" si="1"/>
        <v>0</v>
      </c>
      <c r="M7" s="28"/>
      <c r="Q7" s="28"/>
    </row>
    <row r="8" spans="1:17" ht="15.75" thickBot="1" x14ac:dyDescent="0.3">
      <c r="A8" t="s">
        <v>5</v>
      </c>
      <c r="B8" s="22">
        <v>15.893967870720001</v>
      </c>
      <c r="C8" s="22">
        <v>33.277995229320005</v>
      </c>
      <c r="D8" s="4"/>
      <c r="E8" s="4"/>
      <c r="F8" s="4"/>
      <c r="G8" s="4"/>
      <c r="H8" s="4"/>
      <c r="I8" s="4"/>
      <c r="J8" s="10">
        <f t="shared" si="0"/>
        <v>0</v>
      </c>
      <c r="K8" s="10">
        <f t="shared" si="1"/>
        <v>0</v>
      </c>
      <c r="L8" s="75" t="s">
        <v>578</v>
      </c>
      <c r="M8" s="2"/>
      <c r="N8" s="2"/>
      <c r="O8" s="2"/>
      <c r="P8" s="2"/>
      <c r="Q8" s="28"/>
    </row>
    <row r="9" spans="1:17" x14ac:dyDescent="0.25">
      <c r="A9" t="s">
        <v>102</v>
      </c>
      <c r="B9" s="22">
        <v>17.259855734609999</v>
      </c>
      <c r="C9" s="22">
        <v>38.493203436900011</v>
      </c>
      <c r="D9" s="4"/>
      <c r="E9" s="4"/>
      <c r="F9" s="4"/>
      <c r="G9" s="4"/>
      <c r="H9" s="4"/>
      <c r="I9" s="4"/>
      <c r="J9" s="10">
        <f t="shared" si="0"/>
        <v>0</v>
      </c>
      <c r="K9" s="10">
        <f t="shared" si="1"/>
        <v>0</v>
      </c>
      <c r="L9" s="60"/>
      <c r="M9" s="61"/>
      <c r="N9" s="61"/>
      <c r="O9" s="61"/>
      <c r="P9" s="62"/>
      <c r="Q9" s="28"/>
    </row>
    <row r="10" spans="1:17" x14ac:dyDescent="0.25">
      <c r="A10" t="s">
        <v>103</v>
      </c>
      <c r="B10" s="22">
        <v>18.625743598500001</v>
      </c>
      <c r="C10" s="22">
        <v>42.466695404580001</v>
      </c>
      <c r="D10" s="4"/>
      <c r="E10" s="4"/>
      <c r="F10" s="4"/>
      <c r="G10" s="4"/>
      <c r="H10" s="4"/>
      <c r="I10" s="4"/>
      <c r="J10" s="10">
        <f t="shared" si="0"/>
        <v>0</v>
      </c>
      <c r="K10" s="10">
        <f t="shared" si="1"/>
        <v>0</v>
      </c>
      <c r="L10" s="63"/>
      <c r="M10" s="68"/>
      <c r="N10" s="68" t="s">
        <v>307</v>
      </c>
      <c r="O10" s="68"/>
      <c r="P10" s="64"/>
      <c r="Q10" s="28"/>
    </row>
    <row r="11" spans="1:17" x14ac:dyDescent="0.25">
      <c r="A11" t="s">
        <v>6</v>
      </c>
      <c r="B11" s="22">
        <v>19.991631462390004</v>
      </c>
      <c r="C11" s="22">
        <v>46.564358996249993</v>
      </c>
      <c r="D11" s="4"/>
      <c r="E11" s="4"/>
      <c r="F11" s="4"/>
      <c r="G11" s="4"/>
      <c r="H11" s="4"/>
      <c r="I11" s="4"/>
      <c r="J11" s="10">
        <f t="shared" si="0"/>
        <v>0</v>
      </c>
      <c r="K11" s="10">
        <f t="shared" si="1"/>
        <v>0</v>
      </c>
      <c r="L11" s="72"/>
      <c r="M11" s="73"/>
      <c r="N11" s="73"/>
      <c r="O11" s="73"/>
      <c r="P11" s="74"/>
      <c r="Q11" s="28"/>
    </row>
    <row r="12" spans="1:17" x14ac:dyDescent="0.25">
      <c r="A12" t="s">
        <v>104</v>
      </c>
      <c r="B12" s="22">
        <v>21.233347702290001</v>
      </c>
      <c r="C12" s="22">
        <v>50.537850963930005</v>
      </c>
      <c r="D12" s="4"/>
      <c r="E12" s="4"/>
      <c r="F12" s="4"/>
      <c r="G12" s="4"/>
      <c r="H12" s="4"/>
      <c r="I12" s="4"/>
      <c r="J12" s="10">
        <f t="shared" si="0"/>
        <v>0</v>
      </c>
      <c r="K12" s="10">
        <f t="shared" si="1"/>
        <v>0</v>
      </c>
      <c r="L12" s="63"/>
      <c r="M12" s="68"/>
      <c r="N12" s="69" t="s">
        <v>308</v>
      </c>
      <c r="O12" s="68"/>
      <c r="P12" s="64"/>
      <c r="Q12" s="28"/>
    </row>
    <row r="13" spans="1:17" s="2" customFormat="1" x14ac:dyDescent="0.25">
      <c r="A13" t="s">
        <v>7</v>
      </c>
      <c r="B13" s="10">
        <v>23.965123430070001</v>
      </c>
      <c r="C13" s="10">
        <v>58.484834899290007</v>
      </c>
      <c r="D13" s="4"/>
      <c r="E13" s="4"/>
      <c r="F13" s="4"/>
      <c r="G13" s="4"/>
      <c r="H13" s="4"/>
      <c r="I13" s="4"/>
      <c r="J13" s="10">
        <f t="shared" si="0"/>
        <v>0</v>
      </c>
      <c r="K13" s="10">
        <f t="shared" si="1"/>
        <v>0</v>
      </c>
      <c r="L13" s="63"/>
      <c r="M13" s="68"/>
      <c r="N13" s="68" t="s">
        <v>309</v>
      </c>
      <c r="O13" s="68"/>
      <c r="P13" s="64"/>
      <c r="Q13" s="28"/>
    </row>
    <row r="14" spans="1:17" s="2" customFormat="1" x14ac:dyDescent="0.25">
      <c r="A14" t="s">
        <v>8</v>
      </c>
      <c r="B14" s="10">
        <v>0</v>
      </c>
      <c r="C14" s="10">
        <v>0</v>
      </c>
      <c r="D14" s="7" t="s">
        <v>99</v>
      </c>
      <c r="E14" s="8" t="s">
        <v>100</v>
      </c>
      <c r="F14" s="8" t="s">
        <v>225</v>
      </c>
      <c r="G14" s="8" t="s">
        <v>162</v>
      </c>
      <c r="H14" s="8" t="s">
        <v>163</v>
      </c>
      <c r="I14" s="9" t="s">
        <v>164</v>
      </c>
      <c r="J14" s="10"/>
      <c r="K14" s="10"/>
      <c r="L14" s="63"/>
      <c r="M14" s="68"/>
      <c r="N14" s="68" t="s">
        <v>312</v>
      </c>
      <c r="O14" s="68"/>
      <c r="P14" s="64"/>
      <c r="Q14" s="28"/>
    </row>
    <row r="15" spans="1:17" s="2" customFormat="1" x14ac:dyDescent="0.25">
      <c r="A15" t="s">
        <v>9</v>
      </c>
      <c r="B15" s="10">
        <v>11.92047590304</v>
      </c>
      <c r="C15" s="10">
        <v>23.965123430070001</v>
      </c>
      <c r="D15" s="4"/>
      <c r="E15" s="4"/>
      <c r="F15" s="4"/>
      <c r="G15" s="4">
        <v>0</v>
      </c>
      <c r="H15" s="4"/>
      <c r="I15" s="4"/>
      <c r="J15" s="10">
        <f t="shared" si="0"/>
        <v>0</v>
      </c>
      <c r="K15" s="10">
        <f t="shared" si="1"/>
        <v>0</v>
      </c>
      <c r="L15" s="63"/>
      <c r="M15" s="68"/>
      <c r="N15" s="68"/>
      <c r="O15" s="68"/>
      <c r="P15" s="64"/>
      <c r="Q15" s="28"/>
    </row>
    <row r="16" spans="1:17" s="2" customFormat="1" x14ac:dyDescent="0.25">
      <c r="A16" t="s">
        <v>10</v>
      </c>
      <c r="B16" s="10">
        <v>13.286363766929998</v>
      </c>
      <c r="C16" s="10">
        <v>26.572727533859997</v>
      </c>
      <c r="D16" s="4"/>
      <c r="E16" s="4"/>
      <c r="F16" s="4"/>
      <c r="G16" s="4"/>
      <c r="H16" s="4">
        <v>0</v>
      </c>
      <c r="I16" s="4"/>
      <c r="J16" s="10">
        <f t="shared" si="0"/>
        <v>0</v>
      </c>
      <c r="K16" s="10">
        <f t="shared" si="1"/>
        <v>0</v>
      </c>
      <c r="L16" s="91" t="s">
        <v>359</v>
      </c>
      <c r="M16" s="93"/>
      <c r="N16" s="93"/>
      <c r="O16" s="93"/>
      <c r="P16" s="92"/>
      <c r="Q16" s="28"/>
    </row>
    <row r="17" spans="1:17" s="2" customFormat="1" x14ac:dyDescent="0.25">
      <c r="A17" t="s">
        <v>11</v>
      </c>
      <c r="B17" s="10">
        <v>13.286363766929998</v>
      </c>
      <c r="C17" s="10">
        <v>27.938615397750006</v>
      </c>
      <c r="D17" s="4"/>
      <c r="E17" s="4"/>
      <c r="F17" s="4"/>
      <c r="G17" s="4"/>
      <c r="H17" s="4"/>
      <c r="I17" s="4"/>
      <c r="J17" s="10">
        <f t="shared" si="0"/>
        <v>0</v>
      </c>
      <c r="K17" s="10">
        <f t="shared" si="1"/>
        <v>0</v>
      </c>
      <c r="L17" s="91" t="s">
        <v>360</v>
      </c>
      <c r="M17" s="93"/>
      <c r="N17" s="93"/>
      <c r="O17" s="93"/>
      <c r="P17" s="92"/>
      <c r="Q17" s="28"/>
    </row>
    <row r="18" spans="1:17" s="2" customFormat="1" x14ac:dyDescent="0.25">
      <c r="A18" t="s">
        <v>12</v>
      </c>
      <c r="B18" s="10">
        <v>14.65225163082</v>
      </c>
      <c r="C18" s="10">
        <v>29.180331637649999</v>
      </c>
      <c r="D18" s="4"/>
      <c r="E18" s="4"/>
      <c r="F18" s="4"/>
      <c r="G18" s="4"/>
      <c r="H18" s="4"/>
      <c r="I18" s="4"/>
      <c r="J18" s="10">
        <f t="shared" si="0"/>
        <v>0</v>
      </c>
      <c r="K18" s="10">
        <f t="shared" si="1"/>
        <v>0</v>
      </c>
      <c r="L18" s="72"/>
      <c r="M18" s="73"/>
      <c r="N18" s="73"/>
      <c r="O18" s="73"/>
      <c r="P18" s="74"/>
      <c r="Q18" s="28"/>
    </row>
    <row r="19" spans="1:17" s="2" customFormat="1" ht="15.75" thickBot="1" x14ac:dyDescent="0.3">
      <c r="A19" t="s">
        <v>13</v>
      </c>
      <c r="B19" s="10">
        <v>15.893967870720001</v>
      </c>
      <c r="C19" s="10">
        <v>31.912107365430003</v>
      </c>
      <c r="D19" s="4"/>
      <c r="E19" s="4"/>
      <c r="F19" s="4"/>
      <c r="G19" s="4"/>
      <c r="H19" s="4"/>
      <c r="I19" s="4"/>
      <c r="J19" s="10">
        <f t="shared" si="0"/>
        <v>0</v>
      </c>
      <c r="K19" s="10">
        <f t="shared" si="1"/>
        <v>0</v>
      </c>
      <c r="L19" s="65"/>
      <c r="M19" s="66"/>
      <c r="N19" s="66" t="s">
        <v>311</v>
      </c>
      <c r="O19" s="66"/>
      <c r="P19" s="67"/>
      <c r="Q19" s="28"/>
    </row>
    <row r="20" spans="1:17" s="2" customFormat="1" x14ac:dyDescent="0.25">
      <c r="A20" t="s">
        <v>14</v>
      </c>
      <c r="B20" s="10">
        <v>17.259855734609999</v>
      </c>
      <c r="C20" s="10">
        <v>35.885599333110001</v>
      </c>
      <c r="D20" s="4"/>
      <c r="E20" s="4"/>
      <c r="F20" s="4"/>
      <c r="G20" s="4"/>
      <c r="H20" s="4"/>
      <c r="I20" s="4"/>
      <c r="J20" s="10">
        <f t="shared" si="0"/>
        <v>0</v>
      </c>
      <c r="K20" s="10">
        <f t="shared" si="1"/>
        <v>0</v>
      </c>
      <c r="L20" s="103"/>
      <c r="M20" s="103"/>
      <c r="O20" s="103"/>
      <c r="P20" s="103"/>
      <c r="Q20" s="28"/>
    </row>
    <row r="21" spans="1:17" s="2" customFormat="1" ht="15.75" thickBot="1" x14ac:dyDescent="0.3">
      <c r="A21" t="s">
        <v>105</v>
      </c>
      <c r="B21" s="10">
        <v>18.625743598500001</v>
      </c>
      <c r="C21" s="10">
        <v>39.859091300790006</v>
      </c>
      <c r="D21" s="4"/>
      <c r="E21" s="4"/>
      <c r="F21" s="4"/>
      <c r="G21" s="4"/>
      <c r="H21" s="4"/>
      <c r="I21" s="4"/>
      <c r="J21" s="10">
        <f t="shared" si="0"/>
        <v>0</v>
      </c>
      <c r="K21" s="10">
        <f t="shared" si="1"/>
        <v>0</v>
      </c>
      <c r="L21" s="75" t="s">
        <v>363</v>
      </c>
      <c r="M21"/>
      <c r="N21"/>
      <c r="O21"/>
      <c r="P21"/>
      <c r="Q21" s="28"/>
    </row>
    <row r="22" spans="1:17" s="2" customFormat="1" x14ac:dyDescent="0.25">
      <c r="A22" t="s">
        <v>106</v>
      </c>
      <c r="B22" s="10">
        <v>19.991631462390004</v>
      </c>
      <c r="C22" s="10">
        <v>43.832583268469996</v>
      </c>
      <c r="D22" s="4"/>
      <c r="E22" s="4"/>
      <c r="F22" s="4"/>
      <c r="G22" s="4"/>
      <c r="H22" s="4"/>
      <c r="I22" s="4"/>
      <c r="J22" s="10">
        <f t="shared" si="0"/>
        <v>0</v>
      </c>
      <c r="K22" s="10">
        <f t="shared" si="1"/>
        <v>0</v>
      </c>
      <c r="L22" s="124" t="s">
        <v>381</v>
      </c>
      <c r="M22" s="125"/>
      <c r="N22" s="125"/>
      <c r="O22" s="125"/>
      <c r="P22" s="126"/>
      <c r="Q22" s="28"/>
    </row>
    <row r="23" spans="1:17" s="2" customFormat="1" ht="15.75" thickBot="1" x14ac:dyDescent="0.3">
      <c r="A23" t="s">
        <v>15</v>
      </c>
      <c r="B23" s="10">
        <v>21.233347702290001</v>
      </c>
      <c r="C23" s="10">
        <v>49.17196310004001</v>
      </c>
      <c r="D23" s="4"/>
      <c r="E23" s="4"/>
      <c r="F23" s="4"/>
      <c r="G23" s="4"/>
      <c r="H23" s="4"/>
      <c r="I23" s="4"/>
      <c r="J23" s="10">
        <f t="shared" si="0"/>
        <v>0</v>
      </c>
      <c r="K23" s="10">
        <f t="shared" si="1"/>
        <v>0</v>
      </c>
      <c r="L23" s="127"/>
      <c r="M23" s="128"/>
      <c r="N23" s="128"/>
      <c r="O23" s="128"/>
      <c r="P23" s="129"/>
      <c r="Q23" s="28"/>
    </row>
    <row r="24" spans="1:17" s="2" customFormat="1" x14ac:dyDescent="0.25">
      <c r="A24" t="s">
        <v>107</v>
      </c>
      <c r="B24" s="10">
        <v>22.599235566180003</v>
      </c>
      <c r="C24" s="10">
        <v>50.537850963930005</v>
      </c>
      <c r="D24" s="4"/>
      <c r="E24" s="4"/>
      <c r="F24" s="4"/>
      <c r="G24" s="4"/>
      <c r="H24" s="4"/>
      <c r="I24" s="4"/>
      <c r="J24" s="10">
        <f t="shared" si="0"/>
        <v>0</v>
      </c>
      <c r="K24" s="10">
        <f t="shared" si="1"/>
        <v>0</v>
      </c>
      <c r="L24" s="124" t="s">
        <v>382</v>
      </c>
      <c r="M24" s="125"/>
      <c r="N24" s="125"/>
      <c r="O24" s="125"/>
      <c r="P24" s="126"/>
      <c r="Q24" s="28"/>
    </row>
    <row r="25" spans="1:17" s="2" customFormat="1" ht="15.75" thickBot="1" x14ac:dyDescent="0.3">
      <c r="A25" t="s">
        <v>108</v>
      </c>
      <c r="B25" s="10">
        <v>25.206839669970002</v>
      </c>
      <c r="C25" s="10">
        <v>61.09243900308001</v>
      </c>
      <c r="D25" s="4"/>
      <c r="E25" s="4"/>
      <c r="F25" s="4"/>
      <c r="G25" s="4"/>
      <c r="H25" s="4"/>
      <c r="I25" s="4"/>
      <c r="J25" s="10">
        <f t="shared" si="0"/>
        <v>0</v>
      </c>
      <c r="K25" s="10">
        <f t="shared" si="1"/>
        <v>0</v>
      </c>
      <c r="L25" s="127"/>
      <c r="M25" s="128"/>
      <c r="N25" s="128"/>
      <c r="O25" s="128"/>
      <c r="P25" s="129"/>
      <c r="Q25" s="28"/>
    </row>
    <row r="26" spans="1:17" s="2" customFormat="1" x14ac:dyDescent="0.25">
      <c r="A26"/>
      <c r="B26" s="10">
        <v>0</v>
      </c>
      <c r="C26" s="10">
        <v>0</v>
      </c>
      <c r="D26" s="7" t="s">
        <v>99</v>
      </c>
      <c r="E26" s="8" t="s">
        <v>100</v>
      </c>
      <c r="F26" s="8" t="s">
        <v>225</v>
      </c>
      <c r="G26" s="8" t="s">
        <v>162</v>
      </c>
      <c r="H26" s="8" t="s">
        <v>163</v>
      </c>
      <c r="I26" s="9" t="s">
        <v>164</v>
      </c>
      <c r="J26" s="10"/>
      <c r="K26" s="10"/>
      <c r="L26" s="124" t="s">
        <v>384</v>
      </c>
      <c r="M26" s="125"/>
      <c r="N26" s="125"/>
      <c r="O26" s="125"/>
      <c r="P26" s="126"/>
      <c r="Q26" s="28"/>
    </row>
    <row r="27" spans="1:17" s="2" customFormat="1" ht="15.75" thickBot="1" x14ac:dyDescent="0.3">
      <c r="A27" t="s">
        <v>24</v>
      </c>
      <c r="B27" s="10">
        <v>19.991631462390004</v>
      </c>
      <c r="C27" s="10">
        <v>30.546219501540005</v>
      </c>
      <c r="D27" s="4"/>
      <c r="E27" s="4"/>
      <c r="F27" s="4"/>
      <c r="G27" s="4">
        <v>0</v>
      </c>
      <c r="H27" s="4"/>
      <c r="I27" s="4"/>
      <c r="J27" s="10">
        <f t="shared" si="0"/>
        <v>0</v>
      </c>
      <c r="K27" s="10">
        <f t="shared" si="1"/>
        <v>0</v>
      </c>
      <c r="L27" s="127"/>
      <c r="M27" s="128"/>
      <c r="N27" s="128"/>
      <c r="O27" s="128"/>
      <c r="P27" s="129"/>
      <c r="Q27" s="28"/>
    </row>
    <row r="28" spans="1:17" s="2" customFormat="1" x14ac:dyDescent="0.25">
      <c r="A28" t="s">
        <v>25</v>
      </c>
      <c r="B28" s="10">
        <v>19.991631462390004</v>
      </c>
      <c r="C28" s="10">
        <v>33.277995229320005</v>
      </c>
      <c r="D28" s="4"/>
      <c r="E28" s="4"/>
      <c r="F28" s="4"/>
      <c r="G28" s="4"/>
      <c r="H28" s="4">
        <v>0</v>
      </c>
      <c r="I28" s="4"/>
      <c r="J28" s="10">
        <f t="shared" si="0"/>
        <v>0</v>
      </c>
      <c r="K28" s="10">
        <f t="shared" si="1"/>
        <v>0</v>
      </c>
      <c r="L28" s="124" t="s">
        <v>568</v>
      </c>
      <c r="M28" s="125"/>
      <c r="N28" s="125"/>
      <c r="O28" s="125"/>
      <c r="P28" s="126"/>
      <c r="Q28" s="28"/>
    </row>
    <row r="29" spans="1:17" s="2" customFormat="1" ht="15.75" thickBot="1" x14ac:dyDescent="0.3">
      <c r="A29" t="s">
        <v>26</v>
      </c>
      <c r="B29" s="10">
        <v>22.599235566180003</v>
      </c>
      <c r="C29" s="10">
        <v>35.885599333110001</v>
      </c>
      <c r="D29" s="4"/>
      <c r="E29" s="4"/>
      <c r="F29" s="4"/>
      <c r="G29" s="4"/>
      <c r="H29" s="4"/>
      <c r="I29" s="4"/>
      <c r="J29" s="10">
        <f t="shared" si="0"/>
        <v>0</v>
      </c>
      <c r="K29" s="10">
        <f t="shared" si="1"/>
        <v>0</v>
      </c>
      <c r="L29" s="127"/>
      <c r="M29" s="128"/>
      <c r="N29" s="128"/>
      <c r="O29" s="128"/>
      <c r="P29" s="129"/>
      <c r="Q29" s="28"/>
    </row>
    <row r="30" spans="1:17" s="2" customFormat="1" x14ac:dyDescent="0.25">
      <c r="A30" t="s">
        <v>27</v>
      </c>
      <c r="B30" s="10">
        <v>23.965123430070001</v>
      </c>
      <c r="C30" s="10">
        <v>39.859091300790006</v>
      </c>
      <c r="D30" s="4"/>
      <c r="E30" s="4"/>
      <c r="F30" s="4"/>
      <c r="G30" s="4"/>
      <c r="H30" s="4"/>
      <c r="I30" s="4"/>
      <c r="J30" s="10">
        <f t="shared" si="0"/>
        <v>0</v>
      </c>
      <c r="K30" s="10">
        <f t="shared" si="1"/>
        <v>0</v>
      </c>
      <c r="L30" s="124" t="s">
        <v>569</v>
      </c>
      <c r="M30" s="125"/>
      <c r="N30" s="125"/>
      <c r="O30" s="125"/>
      <c r="P30" s="126"/>
      <c r="Q30" s="28"/>
    </row>
    <row r="31" spans="1:17" s="2" customFormat="1" ht="15.75" thickBot="1" x14ac:dyDescent="0.3">
      <c r="A31" t="s">
        <v>28</v>
      </c>
      <c r="B31" s="10">
        <v>26.572727533859997</v>
      </c>
      <c r="C31" s="10">
        <v>42.466695404580001</v>
      </c>
      <c r="D31" s="4"/>
      <c r="E31" s="4"/>
      <c r="F31" s="4"/>
      <c r="G31" s="4"/>
      <c r="H31" s="4"/>
      <c r="I31" s="4"/>
      <c r="J31" s="10">
        <f t="shared" si="0"/>
        <v>0</v>
      </c>
      <c r="K31" s="10">
        <f t="shared" si="1"/>
        <v>0</v>
      </c>
      <c r="L31" s="127"/>
      <c r="M31" s="128"/>
      <c r="N31" s="128"/>
      <c r="O31" s="128"/>
      <c r="P31" s="129"/>
      <c r="Q31" s="28"/>
    </row>
    <row r="32" spans="1:17" s="2" customFormat="1" x14ac:dyDescent="0.25">
      <c r="A32" t="s">
        <v>29</v>
      </c>
      <c r="B32" s="10">
        <v>27.938615397750006</v>
      </c>
      <c r="C32" s="10">
        <v>46.564358996249993</v>
      </c>
      <c r="D32" s="4"/>
      <c r="E32" s="4"/>
      <c r="F32" s="4"/>
      <c r="G32" s="4"/>
      <c r="H32" s="4"/>
      <c r="I32" s="4"/>
      <c r="J32" s="10">
        <f t="shared" si="0"/>
        <v>0</v>
      </c>
      <c r="K32" s="10">
        <f t="shared" si="1"/>
        <v>0</v>
      </c>
      <c r="L32" s="124" t="s">
        <v>570</v>
      </c>
      <c r="M32" s="125"/>
      <c r="N32" s="125"/>
      <c r="O32" s="125"/>
      <c r="P32" s="126"/>
      <c r="Q32" s="28"/>
    </row>
    <row r="33" spans="1:17" s="2" customFormat="1" ht="15.75" thickBot="1" x14ac:dyDescent="0.3">
      <c r="A33" t="s">
        <v>112</v>
      </c>
      <c r="B33" s="10">
        <v>31.912107365430003</v>
      </c>
      <c r="C33" s="10">
        <v>51.779567203830005</v>
      </c>
      <c r="D33" s="4"/>
      <c r="E33" s="4"/>
      <c r="F33" s="4"/>
      <c r="G33" s="4"/>
      <c r="H33" s="4"/>
      <c r="I33" s="4"/>
      <c r="J33" s="10">
        <f t="shared" si="0"/>
        <v>0</v>
      </c>
      <c r="K33" s="10">
        <f t="shared" si="1"/>
        <v>0</v>
      </c>
      <c r="L33" s="127"/>
      <c r="M33" s="128"/>
      <c r="N33" s="128"/>
      <c r="O33" s="128"/>
      <c r="P33" s="129"/>
      <c r="Q33" s="28"/>
    </row>
    <row r="34" spans="1:17" s="2" customFormat="1" x14ac:dyDescent="0.25">
      <c r="A34" t="s">
        <v>113</v>
      </c>
      <c r="B34" s="10">
        <v>33.277995229320005</v>
      </c>
      <c r="C34" s="10">
        <v>55.753059171510003</v>
      </c>
      <c r="D34" s="4"/>
      <c r="E34" s="4"/>
      <c r="F34" s="4"/>
      <c r="G34" s="4"/>
      <c r="H34" s="4"/>
      <c r="I34" s="4"/>
      <c r="J34" s="10">
        <f t="shared" si="0"/>
        <v>0</v>
      </c>
      <c r="K34" s="10">
        <f t="shared" si="1"/>
        <v>0</v>
      </c>
      <c r="L34" s="124" t="s">
        <v>383</v>
      </c>
      <c r="M34" s="125"/>
      <c r="N34" s="125"/>
      <c r="O34" s="125"/>
      <c r="P34" s="126"/>
      <c r="Q34" s="28"/>
    </row>
    <row r="35" spans="1:17" s="2" customFormat="1" ht="15.75" thickBot="1" x14ac:dyDescent="0.3">
      <c r="A35" t="s">
        <v>30</v>
      </c>
      <c r="B35" s="10">
        <v>33.277995229320005</v>
      </c>
      <c r="C35" s="10">
        <v>59.850722763180009</v>
      </c>
      <c r="D35" s="4"/>
      <c r="E35" s="4"/>
      <c r="F35" s="4"/>
      <c r="G35" s="4"/>
      <c r="H35" s="4"/>
      <c r="I35" s="4"/>
      <c r="J35" s="10">
        <f t="shared" si="0"/>
        <v>0</v>
      </c>
      <c r="K35" s="10">
        <f t="shared" si="1"/>
        <v>0</v>
      </c>
      <c r="L35" s="127"/>
      <c r="M35" s="128"/>
      <c r="N35" s="128"/>
      <c r="O35" s="128"/>
      <c r="P35" s="129"/>
      <c r="Q35" s="28"/>
    </row>
    <row r="36" spans="1:17" s="2" customFormat="1" x14ac:dyDescent="0.25">
      <c r="A36" t="s">
        <v>114</v>
      </c>
      <c r="B36" s="10">
        <v>35.885599333110001</v>
      </c>
      <c r="C36" s="10">
        <v>63.824214730860007</v>
      </c>
      <c r="D36" s="4"/>
      <c r="E36" s="4"/>
      <c r="F36" s="4"/>
      <c r="G36" s="4"/>
      <c r="H36" s="4"/>
      <c r="I36" s="4"/>
      <c r="J36" s="10">
        <f t="shared" si="0"/>
        <v>0</v>
      </c>
      <c r="K36" s="10">
        <f t="shared" si="1"/>
        <v>0</v>
      </c>
      <c r="L36" s="124" t="s">
        <v>571</v>
      </c>
      <c r="M36" s="125"/>
      <c r="N36" s="125"/>
      <c r="O36" s="125"/>
      <c r="P36" s="126"/>
      <c r="Q36" s="28"/>
    </row>
    <row r="37" spans="1:17" s="2" customFormat="1" ht="15.75" thickBot="1" x14ac:dyDescent="0.3">
      <c r="A37" t="s">
        <v>115</v>
      </c>
      <c r="B37" s="10">
        <v>39.859091300790006</v>
      </c>
      <c r="C37" s="10">
        <v>74.378802770010012</v>
      </c>
      <c r="D37" s="4"/>
      <c r="E37" s="4"/>
      <c r="F37" s="4"/>
      <c r="G37" s="4"/>
      <c r="H37" s="4"/>
      <c r="I37" s="4"/>
      <c r="J37" s="10">
        <f t="shared" si="0"/>
        <v>0</v>
      </c>
      <c r="K37" s="10">
        <f t="shared" si="1"/>
        <v>0</v>
      </c>
      <c r="L37" s="127"/>
      <c r="M37" s="128"/>
      <c r="N37" s="128"/>
      <c r="O37" s="128"/>
      <c r="P37" s="129"/>
      <c r="Q37" s="28"/>
    </row>
    <row r="38" spans="1:17" s="2" customFormat="1" x14ac:dyDescent="0.25">
      <c r="A38"/>
      <c r="B38" s="10">
        <v>0</v>
      </c>
      <c r="C38" s="10">
        <v>0</v>
      </c>
      <c r="D38" s="7" t="s">
        <v>99</v>
      </c>
      <c r="E38" s="8" t="s">
        <v>100</v>
      </c>
      <c r="F38" s="8" t="s">
        <v>225</v>
      </c>
      <c r="G38" s="8" t="s">
        <v>162</v>
      </c>
      <c r="H38" s="8" t="s">
        <v>163</v>
      </c>
      <c r="I38" s="9" t="s">
        <v>164</v>
      </c>
      <c r="J38" s="10"/>
      <c r="K38" s="10"/>
      <c r="L38" s="124" t="s">
        <v>572</v>
      </c>
      <c r="M38" s="125"/>
      <c r="N38" s="125"/>
      <c r="O38" s="125"/>
      <c r="P38" s="126"/>
      <c r="Q38" s="28"/>
    </row>
    <row r="39" spans="1:17" s="2" customFormat="1" ht="15.75" thickBot="1" x14ac:dyDescent="0.3">
      <c r="A39" t="s">
        <v>31</v>
      </c>
      <c r="B39" s="10">
        <v>21.233347702290001</v>
      </c>
      <c r="C39" s="10">
        <v>33.277995229320005</v>
      </c>
      <c r="D39" s="4"/>
      <c r="E39" s="4"/>
      <c r="F39" s="4"/>
      <c r="G39" s="4">
        <v>0</v>
      </c>
      <c r="H39" s="4"/>
      <c r="I39" s="4"/>
      <c r="J39" s="10">
        <f t="shared" si="0"/>
        <v>0</v>
      </c>
      <c r="K39" s="10">
        <f t="shared" si="1"/>
        <v>0</v>
      </c>
      <c r="L39" s="127"/>
      <c r="M39" s="128"/>
      <c r="N39" s="128"/>
      <c r="O39" s="128"/>
      <c r="P39" s="129"/>
      <c r="Q39" s="28"/>
    </row>
    <row r="40" spans="1:17" s="2" customFormat="1" x14ac:dyDescent="0.25">
      <c r="A40" t="s">
        <v>32</v>
      </c>
      <c r="B40" s="10">
        <v>21.233347702290001</v>
      </c>
      <c r="C40" s="10">
        <v>34.519711469219999</v>
      </c>
      <c r="D40" s="4"/>
      <c r="E40" s="4"/>
      <c r="F40" s="4"/>
      <c r="G40" s="4"/>
      <c r="H40" s="4">
        <v>0</v>
      </c>
      <c r="I40" s="4"/>
      <c r="J40" s="10">
        <f t="shared" si="0"/>
        <v>0</v>
      </c>
      <c r="K40" s="10">
        <f t="shared" si="1"/>
        <v>0</v>
      </c>
      <c r="L40" s="124" t="s">
        <v>386</v>
      </c>
      <c r="M40" s="125"/>
      <c r="N40" s="125"/>
      <c r="O40" s="125"/>
      <c r="P40" s="126"/>
      <c r="Q40" s="28"/>
    </row>
    <row r="41" spans="1:17" s="2" customFormat="1" ht="15.75" thickBot="1" x14ac:dyDescent="0.3">
      <c r="A41" t="s">
        <v>33</v>
      </c>
      <c r="B41" s="10">
        <v>22.599235566180003</v>
      </c>
      <c r="C41" s="10">
        <v>37.251487197000003</v>
      </c>
      <c r="D41" s="4"/>
      <c r="E41" s="4"/>
      <c r="F41" s="4"/>
      <c r="G41" s="4"/>
      <c r="H41" s="4"/>
      <c r="I41" s="4"/>
      <c r="J41" s="10">
        <f t="shared" si="0"/>
        <v>0</v>
      </c>
      <c r="K41" s="10">
        <f t="shared" si="1"/>
        <v>0</v>
      </c>
      <c r="L41" s="127"/>
      <c r="M41" s="128"/>
      <c r="N41" s="128"/>
      <c r="O41" s="128"/>
      <c r="P41" s="129"/>
      <c r="Q41" s="28"/>
    </row>
    <row r="42" spans="1:17" s="2" customFormat="1" x14ac:dyDescent="0.25">
      <c r="A42" t="s">
        <v>34</v>
      </c>
      <c r="B42" s="10">
        <v>26.572727533859997</v>
      </c>
      <c r="C42" s="10">
        <v>41.224979164680008</v>
      </c>
      <c r="D42" s="4"/>
      <c r="E42" s="4"/>
      <c r="F42" s="4"/>
      <c r="G42" s="4"/>
      <c r="H42" s="4"/>
      <c r="I42" s="4"/>
      <c r="J42" s="10">
        <f t="shared" si="0"/>
        <v>0</v>
      </c>
      <c r="K42" s="10">
        <f t="shared" si="1"/>
        <v>0</v>
      </c>
      <c r="L42" s="124" t="s">
        <v>573</v>
      </c>
      <c r="M42" s="125"/>
      <c r="N42" s="125"/>
      <c r="O42" s="125"/>
      <c r="P42" s="126"/>
      <c r="Q42" s="28"/>
    </row>
    <row r="43" spans="1:17" s="2" customFormat="1" ht="15.75" thickBot="1" x14ac:dyDescent="0.3">
      <c r="A43" t="s">
        <v>35</v>
      </c>
      <c r="B43" s="10">
        <v>27.938615397750006</v>
      </c>
      <c r="C43" s="10">
        <v>43.832583268469996</v>
      </c>
      <c r="D43" s="4"/>
      <c r="E43" s="4"/>
      <c r="F43" s="4"/>
      <c r="G43" s="4"/>
      <c r="H43" s="4"/>
      <c r="I43" s="4"/>
      <c r="J43" s="10">
        <f t="shared" si="0"/>
        <v>0</v>
      </c>
      <c r="K43" s="10">
        <f t="shared" si="1"/>
        <v>0</v>
      </c>
      <c r="L43" s="127"/>
      <c r="M43" s="128"/>
      <c r="N43" s="128"/>
      <c r="O43" s="128"/>
      <c r="P43" s="129"/>
      <c r="Q43" s="28"/>
    </row>
    <row r="44" spans="1:17" s="2" customFormat="1" x14ac:dyDescent="0.25">
      <c r="A44" t="s">
        <v>36</v>
      </c>
      <c r="B44" s="10">
        <v>29.180331637649999</v>
      </c>
      <c r="C44" s="10">
        <v>49.17196310004001</v>
      </c>
      <c r="D44" s="4"/>
      <c r="E44" s="4"/>
      <c r="F44" s="4"/>
      <c r="G44" s="4"/>
      <c r="H44" s="4"/>
      <c r="I44" s="4"/>
      <c r="J44" s="10">
        <f t="shared" si="0"/>
        <v>0</v>
      </c>
      <c r="K44" s="10">
        <f t="shared" si="1"/>
        <v>0</v>
      </c>
      <c r="L44" s="124" t="s">
        <v>574</v>
      </c>
      <c r="M44" s="125"/>
      <c r="N44" s="125"/>
      <c r="O44" s="125"/>
      <c r="P44" s="126"/>
      <c r="Q44" s="28"/>
    </row>
    <row r="45" spans="1:17" s="2" customFormat="1" ht="15.75" thickBot="1" x14ac:dyDescent="0.3">
      <c r="A45" t="s">
        <v>116</v>
      </c>
      <c r="B45" s="10">
        <v>34.519711469219999</v>
      </c>
      <c r="C45" s="10">
        <v>54.511342931610002</v>
      </c>
      <c r="D45" s="4"/>
      <c r="E45" s="4"/>
      <c r="F45" s="4"/>
      <c r="G45" s="4"/>
      <c r="H45" s="4"/>
      <c r="I45" s="4"/>
      <c r="J45" s="10">
        <f t="shared" si="0"/>
        <v>0</v>
      </c>
      <c r="K45" s="10">
        <f t="shared" si="1"/>
        <v>0</v>
      </c>
      <c r="L45" s="127"/>
      <c r="M45" s="128"/>
      <c r="N45" s="128"/>
      <c r="O45" s="128"/>
      <c r="P45" s="129"/>
      <c r="Q45" s="28"/>
    </row>
    <row r="46" spans="1:17" s="2" customFormat="1" x14ac:dyDescent="0.25">
      <c r="A46" t="s">
        <v>117</v>
      </c>
      <c r="B46" s="10">
        <v>34.519711469219999</v>
      </c>
      <c r="C46" s="10">
        <v>57.118947035400005</v>
      </c>
      <c r="D46" s="4"/>
      <c r="E46" s="4"/>
      <c r="F46" s="4"/>
      <c r="G46" s="4"/>
      <c r="H46" s="4"/>
      <c r="I46" s="4"/>
      <c r="J46" s="10">
        <f t="shared" si="0"/>
        <v>0</v>
      </c>
      <c r="K46" s="10">
        <f t="shared" si="1"/>
        <v>0</v>
      </c>
      <c r="L46" s="130" t="s">
        <v>577</v>
      </c>
      <c r="M46"/>
      <c r="N46"/>
      <c r="O46"/>
      <c r="P46" s="52"/>
      <c r="Q46" s="28"/>
    </row>
    <row r="47" spans="1:17" s="2" customFormat="1" ht="15.75" thickBot="1" x14ac:dyDescent="0.3">
      <c r="A47" t="s">
        <v>37</v>
      </c>
      <c r="B47" s="10">
        <v>34.519711469219999</v>
      </c>
      <c r="C47" s="10">
        <v>62.45832686696999</v>
      </c>
      <c r="D47" s="4"/>
      <c r="E47" s="4"/>
      <c r="F47" s="4"/>
      <c r="G47" s="4"/>
      <c r="H47" s="4"/>
      <c r="I47" s="4"/>
      <c r="J47" s="10">
        <f t="shared" si="0"/>
        <v>0</v>
      </c>
      <c r="K47" s="10">
        <f t="shared" si="1"/>
        <v>0</v>
      </c>
      <c r="L47" s="127"/>
      <c r="M47" s="128"/>
      <c r="N47" s="128"/>
      <c r="O47" s="128"/>
      <c r="P47" s="129"/>
      <c r="Q47" s="28"/>
    </row>
    <row r="48" spans="1:17" s="2" customFormat="1" x14ac:dyDescent="0.25">
      <c r="A48" t="s">
        <v>118</v>
      </c>
      <c r="B48" s="10">
        <v>38.493203436900011</v>
      </c>
      <c r="C48" s="10">
        <v>67.797706698540011</v>
      </c>
      <c r="D48" s="4"/>
      <c r="E48" s="4"/>
      <c r="F48" s="4"/>
      <c r="G48" s="4"/>
      <c r="H48" s="4"/>
      <c r="I48" s="4"/>
      <c r="J48" s="10">
        <f t="shared" si="0"/>
        <v>0</v>
      </c>
      <c r="K48" s="10">
        <f t="shared" si="1"/>
        <v>0</v>
      </c>
      <c r="L48" s="124" t="s">
        <v>385</v>
      </c>
      <c r="M48" s="125"/>
      <c r="N48" s="125"/>
      <c r="O48" s="125"/>
      <c r="P48" s="126"/>
      <c r="Q48" s="28"/>
    </row>
    <row r="49" spans="1:17" s="2" customFormat="1" ht="15.75" thickBot="1" x14ac:dyDescent="0.3">
      <c r="A49" t="s">
        <v>119</v>
      </c>
      <c r="B49" s="10">
        <v>41.224979164680008</v>
      </c>
      <c r="C49" s="10">
        <v>77.110578497790002</v>
      </c>
      <c r="D49" s="4"/>
      <c r="E49" s="4"/>
      <c r="F49" s="4"/>
      <c r="G49" s="4"/>
      <c r="H49" s="4"/>
      <c r="I49" s="4"/>
      <c r="J49" s="10">
        <f t="shared" si="0"/>
        <v>0</v>
      </c>
      <c r="K49" s="10">
        <f t="shared" si="1"/>
        <v>0</v>
      </c>
      <c r="L49" s="127"/>
      <c r="M49" s="128"/>
      <c r="N49" s="128"/>
      <c r="O49" s="128"/>
      <c r="P49" s="129"/>
      <c r="Q49" s="28"/>
    </row>
    <row r="50" spans="1:17" s="2" customFormat="1" x14ac:dyDescent="0.25">
      <c r="A50"/>
      <c r="B50" s="10">
        <v>0</v>
      </c>
      <c r="C50" s="10">
        <v>0</v>
      </c>
      <c r="D50" s="7" t="s">
        <v>99</v>
      </c>
      <c r="E50" s="8" t="s">
        <v>100</v>
      </c>
      <c r="F50" s="8" t="s">
        <v>225</v>
      </c>
      <c r="G50" s="8" t="s">
        <v>162</v>
      </c>
      <c r="H50" s="8" t="s">
        <v>163</v>
      </c>
      <c r="I50" s="9" t="s">
        <v>164</v>
      </c>
      <c r="J50" s="10"/>
      <c r="K50" s="10"/>
      <c r="L50" s="124" t="s">
        <v>614</v>
      </c>
      <c r="M50" s="125"/>
      <c r="N50" s="125"/>
      <c r="O50" s="125"/>
      <c r="P50" s="126"/>
      <c r="Q50" s="28"/>
    </row>
    <row r="51" spans="1:17" s="2" customFormat="1" ht="15.75" thickBot="1" x14ac:dyDescent="0.3">
      <c r="A51" t="s">
        <v>38</v>
      </c>
      <c r="B51" s="10">
        <v>22.599235566180003</v>
      </c>
      <c r="C51" s="10">
        <v>34.519711469219999</v>
      </c>
      <c r="D51" s="4"/>
      <c r="E51" s="4"/>
      <c r="F51" s="4"/>
      <c r="G51" s="4">
        <v>0</v>
      </c>
      <c r="H51" s="4"/>
      <c r="I51" s="4"/>
      <c r="J51" s="10">
        <f t="shared" si="0"/>
        <v>0</v>
      </c>
      <c r="K51" s="10">
        <f t="shared" si="1"/>
        <v>0</v>
      </c>
      <c r="L51" s="127"/>
      <c r="M51" s="128"/>
      <c r="N51" s="128"/>
      <c r="O51" s="128"/>
      <c r="P51" s="129"/>
      <c r="Q51" s="28"/>
    </row>
    <row r="52" spans="1:17" s="2" customFormat="1" x14ac:dyDescent="0.25">
      <c r="A52" t="s">
        <v>39</v>
      </c>
      <c r="B52" s="10">
        <v>22.599235566180003</v>
      </c>
      <c r="C52" s="10">
        <v>37.251487197000003</v>
      </c>
      <c r="D52" s="4"/>
      <c r="E52" s="4"/>
      <c r="F52" s="4"/>
      <c r="G52" s="4"/>
      <c r="H52" s="4">
        <v>0</v>
      </c>
      <c r="I52" s="4"/>
      <c r="J52" s="10">
        <f t="shared" si="0"/>
        <v>0</v>
      </c>
      <c r="K52" s="10">
        <f t="shared" si="1"/>
        <v>0</v>
      </c>
      <c r="Q52" s="28"/>
    </row>
    <row r="53" spans="1:17" s="2" customFormat="1" x14ac:dyDescent="0.25">
      <c r="A53" t="s">
        <v>40</v>
      </c>
      <c r="B53" s="10">
        <v>23.965123430070001</v>
      </c>
      <c r="C53" s="10">
        <v>39.859091300790006</v>
      </c>
      <c r="D53" s="4"/>
      <c r="E53" s="4"/>
      <c r="F53" s="4"/>
      <c r="G53" s="4"/>
      <c r="H53" s="4"/>
      <c r="I53" s="4"/>
      <c r="J53" s="10">
        <f t="shared" si="0"/>
        <v>0</v>
      </c>
      <c r="K53" s="10">
        <f t="shared" si="1"/>
        <v>0</v>
      </c>
      <c r="Q53" s="28"/>
    </row>
    <row r="54" spans="1:17" s="2" customFormat="1" x14ac:dyDescent="0.25">
      <c r="A54" t="s">
        <v>41</v>
      </c>
      <c r="B54" s="10">
        <v>26.572727533859997</v>
      </c>
      <c r="C54" s="10">
        <v>43.832583268469996</v>
      </c>
      <c r="D54" s="4"/>
      <c r="E54" s="4"/>
      <c r="F54" s="4"/>
      <c r="G54" s="4"/>
      <c r="H54" s="4"/>
      <c r="I54" s="4"/>
      <c r="J54" s="10">
        <f t="shared" si="0"/>
        <v>0</v>
      </c>
      <c r="K54" s="10">
        <f t="shared" si="1"/>
        <v>0</v>
      </c>
      <c r="Q54" s="28"/>
    </row>
    <row r="55" spans="1:17" s="2" customFormat="1" x14ac:dyDescent="0.25">
      <c r="A55" t="s">
        <v>42</v>
      </c>
      <c r="B55" s="10">
        <v>31.912107365430003</v>
      </c>
      <c r="C55" s="10">
        <v>49.17196310004001</v>
      </c>
      <c r="D55" s="4"/>
      <c r="E55" s="4"/>
      <c r="F55" s="4"/>
      <c r="G55" s="4"/>
      <c r="H55" s="4"/>
      <c r="I55" s="4"/>
      <c r="J55" s="10">
        <f t="shared" si="0"/>
        <v>0</v>
      </c>
      <c r="K55" s="10">
        <f t="shared" si="1"/>
        <v>0</v>
      </c>
      <c r="Q55" s="28"/>
    </row>
    <row r="56" spans="1:17" s="2" customFormat="1" x14ac:dyDescent="0.25">
      <c r="A56" t="s">
        <v>43</v>
      </c>
      <c r="B56" s="10">
        <v>31.912107365430003</v>
      </c>
      <c r="C56" s="10">
        <v>54.511342931610002</v>
      </c>
      <c r="D56" s="4"/>
      <c r="E56" s="4"/>
      <c r="F56" s="4"/>
      <c r="G56" s="4"/>
      <c r="H56" s="4"/>
      <c r="I56" s="4"/>
      <c r="J56" s="10">
        <f t="shared" si="0"/>
        <v>0</v>
      </c>
      <c r="K56" s="10">
        <f t="shared" si="1"/>
        <v>0</v>
      </c>
      <c r="Q56" s="28"/>
    </row>
    <row r="57" spans="1:17" s="2" customFormat="1" x14ac:dyDescent="0.25">
      <c r="A57" t="s">
        <v>120</v>
      </c>
      <c r="B57" s="10">
        <v>34.519711469219999</v>
      </c>
      <c r="C57" s="10">
        <v>59.850722763180009</v>
      </c>
      <c r="D57" s="4"/>
      <c r="E57" s="4"/>
      <c r="F57" s="4"/>
      <c r="G57" s="4"/>
      <c r="H57" s="4"/>
      <c r="I57" s="4"/>
      <c r="J57" s="10">
        <f t="shared" si="0"/>
        <v>0</v>
      </c>
      <c r="K57" s="10">
        <f t="shared" si="1"/>
        <v>0</v>
      </c>
      <c r="Q57" s="28"/>
    </row>
    <row r="58" spans="1:17" s="2" customFormat="1" x14ac:dyDescent="0.25">
      <c r="A58" t="s">
        <v>121</v>
      </c>
      <c r="B58" s="10">
        <v>37.251487197000003</v>
      </c>
      <c r="C58" s="10">
        <v>63.824214730860007</v>
      </c>
      <c r="D58" s="4"/>
      <c r="E58" s="4"/>
      <c r="F58" s="4"/>
      <c r="G58" s="4"/>
      <c r="H58" s="4"/>
      <c r="I58" s="4"/>
      <c r="J58" s="10">
        <f t="shared" si="0"/>
        <v>0</v>
      </c>
      <c r="K58" s="10">
        <f t="shared" si="1"/>
        <v>0</v>
      </c>
      <c r="Q58" s="28"/>
    </row>
    <row r="59" spans="1:17" s="2" customFormat="1" x14ac:dyDescent="0.25">
      <c r="A59" t="s">
        <v>44</v>
      </c>
      <c r="B59" s="10">
        <v>39.859091300790006</v>
      </c>
      <c r="C59" s="10">
        <v>70.405310802330007</v>
      </c>
      <c r="D59" s="4"/>
      <c r="E59" s="4"/>
      <c r="F59" s="4"/>
      <c r="G59" s="4"/>
      <c r="H59" s="4"/>
      <c r="I59" s="4"/>
      <c r="J59" s="10">
        <f t="shared" si="0"/>
        <v>0</v>
      </c>
      <c r="K59" s="10">
        <f t="shared" si="1"/>
        <v>0</v>
      </c>
      <c r="Q59" s="28"/>
    </row>
    <row r="60" spans="1:17" s="2" customFormat="1" x14ac:dyDescent="0.25">
      <c r="A60" t="s">
        <v>122</v>
      </c>
      <c r="B60" s="10">
        <v>45.198471132360005</v>
      </c>
      <c r="C60" s="10">
        <v>78.352294737690016</v>
      </c>
      <c r="D60" s="4"/>
      <c r="E60" s="4"/>
      <c r="F60" s="4"/>
      <c r="G60" s="4"/>
      <c r="H60" s="4"/>
      <c r="I60" s="4"/>
      <c r="J60" s="10">
        <f t="shared" si="0"/>
        <v>0</v>
      </c>
      <c r="K60" s="10">
        <f t="shared" si="1"/>
        <v>0</v>
      </c>
      <c r="Q60" s="28"/>
    </row>
    <row r="61" spans="1:17" s="2" customFormat="1" x14ac:dyDescent="0.25">
      <c r="A61" t="s">
        <v>123</v>
      </c>
      <c r="B61" s="10">
        <v>57.118947035400005</v>
      </c>
      <c r="C61" s="10">
        <v>98.34392620008002</v>
      </c>
      <c r="D61" s="4"/>
      <c r="E61" s="4"/>
      <c r="F61" s="4"/>
      <c r="G61" s="4"/>
      <c r="H61" s="4"/>
      <c r="I61" s="4"/>
      <c r="J61" s="10">
        <f t="shared" si="0"/>
        <v>0</v>
      </c>
      <c r="K61" s="10">
        <f t="shared" si="1"/>
        <v>0</v>
      </c>
      <c r="Q61" s="28"/>
    </row>
    <row r="62" spans="1:17" s="2" customFormat="1" x14ac:dyDescent="0.25">
      <c r="A62"/>
      <c r="B62" s="10">
        <v>0</v>
      </c>
      <c r="C62" s="10">
        <v>0</v>
      </c>
      <c r="D62" s="7" t="s">
        <v>99</v>
      </c>
      <c r="E62" s="8" t="s">
        <v>100</v>
      </c>
      <c r="F62" s="8" t="s">
        <v>225</v>
      </c>
      <c r="G62" s="8" t="s">
        <v>162</v>
      </c>
      <c r="H62" s="8" t="s">
        <v>163</v>
      </c>
      <c r="I62" s="9" t="s">
        <v>164</v>
      </c>
      <c r="J62" s="10"/>
      <c r="K62" s="10"/>
      <c r="Q62" s="28"/>
    </row>
    <row r="63" spans="1:17" s="2" customFormat="1" x14ac:dyDescent="0.25">
      <c r="A63" t="s">
        <v>165</v>
      </c>
      <c r="B63" s="10">
        <v>22.599235566180003</v>
      </c>
      <c r="C63" s="10">
        <v>35.885599333110001</v>
      </c>
      <c r="D63" s="4"/>
      <c r="E63" s="4"/>
      <c r="F63" s="4"/>
      <c r="G63" s="4">
        <v>0</v>
      </c>
      <c r="H63" s="4"/>
      <c r="I63" s="4"/>
      <c r="J63" s="10">
        <f t="shared" si="0"/>
        <v>0</v>
      </c>
      <c r="K63" s="10">
        <f t="shared" si="1"/>
        <v>0</v>
      </c>
      <c r="Q63" s="28"/>
    </row>
    <row r="64" spans="1:17" s="2" customFormat="1" x14ac:dyDescent="0.25">
      <c r="A64" t="s">
        <v>166</v>
      </c>
      <c r="B64" s="10">
        <v>25.206839669970002</v>
      </c>
      <c r="C64" s="10">
        <v>38.493203436900011</v>
      </c>
      <c r="D64" s="4"/>
      <c r="E64" s="4"/>
      <c r="F64" s="4"/>
      <c r="G64" s="4"/>
      <c r="H64" s="4">
        <v>0</v>
      </c>
      <c r="I64" s="4"/>
      <c r="J64" s="10">
        <f t="shared" si="0"/>
        <v>0</v>
      </c>
      <c r="K64" s="10">
        <f t="shared" si="1"/>
        <v>0</v>
      </c>
      <c r="Q64" s="28"/>
    </row>
    <row r="65" spans="1:17" s="2" customFormat="1" x14ac:dyDescent="0.25">
      <c r="A65" t="s">
        <v>167</v>
      </c>
      <c r="B65" s="10">
        <v>26.572727533859997</v>
      </c>
      <c r="C65" s="10">
        <v>41.224979164680008</v>
      </c>
      <c r="D65" s="4"/>
      <c r="E65" s="4"/>
      <c r="F65" s="4"/>
      <c r="G65" s="4"/>
      <c r="H65" s="4"/>
      <c r="I65" s="4"/>
      <c r="J65" s="10">
        <f t="shared" si="0"/>
        <v>0</v>
      </c>
      <c r="K65" s="10">
        <f t="shared" si="1"/>
        <v>0</v>
      </c>
      <c r="Q65" s="28"/>
    </row>
    <row r="66" spans="1:17" s="2" customFormat="1" x14ac:dyDescent="0.25">
      <c r="A66" t="s">
        <v>168</v>
      </c>
      <c r="B66" s="10">
        <v>27.938615397750006</v>
      </c>
      <c r="C66" s="10">
        <v>46.564358996249993</v>
      </c>
      <c r="D66" s="4"/>
      <c r="E66" s="4"/>
      <c r="F66" s="4"/>
      <c r="G66" s="4"/>
      <c r="H66" s="4"/>
      <c r="I66" s="4"/>
      <c r="J66" s="10">
        <f t="shared" si="0"/>
        <v>0</v>
      </c>
      <c r="K66" s="10">
        <f t="shared" si="1"/>
        <v>0</v>
      </c>
      <c r="Q66" s="28"/>
    </row>
    <row r="67" spans="1:17" s="2" customFormat="1" x14ac:dyDescent="0.25">
      <c r="A67" t="s">
        <v>169</v>
      </c>
      <c r="B67" s="10">
        <v>31.912107365430003</v>
      </c>
      <c r="C67" s="10">
        <v>50.537850963930005</v>
      </c>
      <c r="D67" s="4"/>
      <c r="E67" s="4"/>
      <c r="F67" s="4"/>
      <c r="G67" s="4"/>
      <c r="H67" s="4"/>
      <c r="I67" s="4"/>
      <c r="J67" s="10">
        <f t="shared" si="0"/>
        <v>0</v>
      </c>
      <c r="K67" s="10">
        <f t="shared" si="1"/>
        <v>0</v>
      </c>
      <c r="Q67" s="28"/>
    </row>
    <row r="68" spans="1:17" s="2" customFormat="1" x14ac:dyDescent="0.25">
      <c r="A68" t="s">
        <v>170</v>
      </c>
      <c r="B68" s="10">
        <v>34.519711469219999</v>
      </c>
      <c r="C68" s="10">
        <v>58.484834899290007</v>
      </c>
      <c r="D68" s="4"/>
      <c r="E68" s="4"/>
      <c r="F68" s="4"/>
      <c r="G68" s="4"/>
      <c r="H68" s="4"/>
      <c r="I68" s="4"/>
      <c r="J68" s="10">
        <f t="shared" ref="J68:J131" si="2">IFERROR((ROUND((B68*D68)+((B68*E68)*1.15),2)),"REVISAR")</f>
        <v>0</v>
      </c>
      <c r="K68" s="10">
        <f t="shared" ref="K68:K131" si="3">IFERROR((ROUND((F68*C68)+(G68*C68*1.1)+(H68*C68*1.15)+(I68*C68*1.15*1.1),2)),"REVISAR")</f>
        <v>0</v>
      </c>
      <c r="Q68" s="28"/>
    </row>
    <row r="69" spans="1:17" s="2" customFormat="1" x14ac:dyDescent="0.25">
      <c r="A69" t="s">
        <v>171</v>
      </c>
      <c r="B69" s="10">
        <v>37.251487197000003</v>
      </c>
      <c r="C69" s="10">
        <v>65.065930970759993</v>
      </c>
      <c r="D69" s="4"/>
      <c r="E69" s="4"/>
      <c r="F69" s="4"/>
      <c r="G69" s="4"/>
      <c r="H69" s="4"/>
      <c r="I69" s="4"/>
      <c r="J69" s="10">
        <f t="shared" si="2"/>
        <v>0</v>
      </c>
      <c r="K69" s="10">
        <f t="shared" si="3"/>
        <v>0</v>
      </c>
      <c r="Q69" s="28"/>
    </row>
    <row r="70" spans="1:17" s="2" customFormat="1" x14ac:dyDescent="0.25">
      <c r="A70" t="s">
        <v>172</v>
      </c>
      <c r="B70" s="10">
        <v>39.859091300790006</v>
      </c>
      <c r="C70" s="10">
        <v>67.797706698540011</v>
      </c>
      <c r="D70" s="4"/>
      <c r="E70" s="4"/>
      <c r="F70" s="4"/>
      <c r="G70" s="4"/>
      <c r="H70" s="4"/>
      <c r="I70" s="4"/>
      <c r="J70" s="10">
        <f t="shared" si="2"/>
        <v>0</v>
      </c>
      <c r="K70" s="10">
        <f t="shared" si="3"/>
        <v>0</v>
      </c>
      <c r="Q70" s="28"/>
    </row>
    <row r="71" spans="1:17" s="2" customFormat="1" x14ac:dyDescent="0.25">
      <c r="A71" t="s">
        <v>173</v>
      </c>
      <c r="B71" s="10">
        <v>43.832583268469996</v>
      </c>
      <c r="C71" s="10">
        <v>71.771198666220002</v>
      </c>
      <c r="D71" s="4"/>
      <c r="E71" s="4"/>
      <c r="F71" s="4"/>
      <c r="G71" s="4"/>
      <c r="H71" s="4"/>
      <c r="I71" s="4"/>
      <c r="J71" s="10">
        <f t="shared" si="2"/>
        <v>0</v>
      </c>
      <c r="K71" s="10">
        <f t="shared" si="3"/>
        <v>0</v>
      </c>
      <c r="Q71" s="28"/>
    </row>
    <row r="72" spans="1:17" s="2" customFormat="1" x14ac:dyDescent="0.25">
      <c r="A72" t="s">
        <v>174</v>
      </c>
      <c r="B72" s="10">
        <v>50.537850963930005</v>
      </c>
      <c r="C72" s="10">
        <v>81.084070465470006</v>
      </c>
      <c r="D72" s="4"/>
      <c r="E72" s="4"/>
      <c r="F72" s="4"/>
      <c r="G72" s="4"/>
      <c r="H72" s="4"/>
      <c r="I72" s="4"/>
      <c r="J72" s="10">
        <f t="shared" si="2"/>
        <v>0</v>
      </c>
      <c r="K72" s="10">
        <f t="shared" si="3"/>
        <v>0</v>
      </c>
      <c r="Q72" s="28"/>
    </row>
    <row r="73" spans="1:17" s="2" customFormat="1" x14ac:dyDescent="0.25">
      <c r="A73" t="s">
        <v>175</v>
      </c>
      <c r="B73" s="10">
        <v>63.824214730860007</v>
      </c>
      <c r="C73" s="10">
        <v>100.95153030387002</v>
      </c>
      <c r="D73" s="4"/>
      <c r="E73" s="4"/>
      <c r="F73" s="4"/>
      <c r="G73" s="4"/>
      <c r="H73" s="4"/>
      <c r="I73" s="4"/>
      <c r="J73" s="10">
        <f t="shared" si="2"/>
        <v>0</v>
      </c>
      <c r="K73" s="10">
        <f t="shared" si="3"/>
        <v>0</v>
      </c>
      <c r="Q73" s="28"/>
    </row>
    <row r="74" spans="1:17" s="2" customFormat="1" x14ac:dyDescent="0.25">
      <c r="A74"/>
      <c r="B74" s="10">
        <v>0</v>
      </c>
      <c r="C74" s="10">
        <v>0</v>
      </c>
      <c r="D74" s="7" t="s">
        <v>99</v>
      </c>
      <c r="E74" s="8" t="s">
        <v>100</v>
      </c>
      <c r="F74" s="8" t="s">
        <v>225</v>
      </c>
      <c r="G74" s="8" t="s">
        <v>162</v>
      </c>
      <c r="H74" s="8" t="s">
        <v>163</v>
      </c>
      <c r="I74" s="9" t="s">
        <v>164</v>
      </c>
      <c r="J74" s="10"/>
      <c r="K74" s="10"/>
      <c r="Q74" s="28"/>
    </row>
    <row r="75" spans="1:17" s="2" customFormat="1" x14ac:dyDescent="0.25">
      <c r="A75" t="s">
        <v>51</v>
      </c>
      <c r="B75" s="10">
        <v>25.206839669970002</v>
      </c>
      <c r="C75" s="10">
        <v>38.493203436900011</v>
      </c>
      <c r="D75" s="4"/>
      <c r="E75" s="4"/>
      <c r="F75" s="4"/>
      <c r="G75" s="4">
        <v>0</v>
      </c>
      <c r="H75" s="4"/>
      <c r="I75" s="4"/>
      <c r="J75" s="10">
        <f t="shared" si="2"/>
        <v>0</v>
      </c>
      <c r="K75" s="10">
        <f t="shared" si="3"/>
        <v>0</v>
      </c>
      <c r="Q75" s="28"/>
    </row>
    <row r="76" spans="1:17" s="2" customFormat="1" x14ac:dyDescent="0.25">
      <c r="A76" t="s">
        <v>52</v>
      </c>
      <c r="B76" s="10">
        <v>26.572727533859997</v>
      </c>
      <c r="C76" s="10">
        <v>41.224979164680008</v>
      </c>
      <c r="D76" s="4"/>
      <c r="E76" s="4"/>
      <c r="F76" s="4"/>
      <c r="G76" s="4"/>
      <c r="H76" s="4">
        <v>0</v>
      </c>
      <c r="I76" s="4"/>
      <c r="J76" s="10">
        <f t="shared" si="2"/>
        <v>0</v>
      </c>
      <c r="K76" s="10">
        <f t="shared" si="3"/>
        <v>0</v>
      </c>
      <c r="Q76" s="28"/>
    </row>
    <row r="77" spans="1:17" s="2" customFormat="1" x14ac:dyDescent="0.25">
      <c r="A77" t="s">
        <v>53</v>
      </c>
      <c r="B77" s="10">
        <v>29.180331637649999</v>
      </c>
      <c r="C77" s="10">
        <v>43.832583268469996</v>
      </c>
      <c r="D77" s="4"/>
      <c r="E77" s="4"/>
      <c r="F77" s="4"/>
      <c r="G77" s="4"/>
      <c r="H77" s="4"/>
      <c r="I77" s="4"/>
      <c r="J77" s="10">
        <f t="shared" si="2"/>
        <v>0</v>
      </c>
      <c r="K77" s="10">
        <f t="shared" si="3"/>
        <v>0</v>
      </c>
      <c r="Q77" s="28"/>
    </row>
    <row r="78" spans="1:17" s="2" customFormat="1" x14ac:dyDescent="0.25">
      <c r="A78" t="s">
        <v>54</v>
      </c>
      <c r="B78" s="10">
        <v>31.912107365430003</v>
      </c>
      <c r="C78" s="10">
        <v>47.806075236150001</v>
      </c>
      <c r="D78" s="4"/>
      <c r="E78" s="4"/>
      <c r="F78" s="4"/>
      <c r="G78" s="4"/>
      <c r="H78" s="4"/>
      <c r="I78" s="4"/>
      <c r="J78" s="10">
        <f t="shared" si="2"/>
        <v>0</v>
      </c>
      <c r="K78" s="10">
        <f t="shared" si="3"/>
        <v>0</v>
      </c>
      <c r="Q78" s="28"/>
    </row>
    <row r="79" spans="1:17" s="2" customFormat="1" x14ac:dyDescent="0.25">
      <c r="A79" t="s">
        <v>55</v>
      </c>
      <c r="B79" s="10">
        <v>35.885599333110001</v>
      </c>
      <c r="C79" s="10">
        <v>53.145455067719993</v>
      </c>
      <c r="D79" s="4"/>
      <c r="E79" s="4"/>
      <c r="F79" s="4"/>
      <c r="G79" s="4"/>
      <c r="H79" s="4"/>
      <c r="I79" s="4"/>
      <c r="J79" s="10">
        <f t="shared" si="2"/>
        <v>0</v>
      </c>
      <c r="K79" s="10">
        <f t="shared" si="3"/>
        <v>0</v>
      </c>
      <c r="Q79" s="28"/>
    </row>
    <row r="80" spans="1:17" s="2" customFormat="1" x14ac:dyDescent="0.25">
      <c r="A80" t="s">
        <v>56</v>
      </c>
      <c r="B80" s="10">
        <v>41.224979164680008</v>
      </c>
      <c r="C80" s="10">
        <v>61.09243900308001</v>
      </c>
      <c r="D80" s="4"/>
      <c r="E80" s="4"/>
      <c r="F80" s="4"/>
      <c r="G80" s="4"/>
      <c r="H80" s="4"/>
      <c r="I80" s="4"/>
      <c r="J80" s="10">
        <f t="shared" si="2"/>
        <v>0</v>
      </c>
      <c r="K80" s="10">
        <f t="shared" si="3"/>
        <v>0</v>
      </c>
      <c r="Q80" s="28"/>
    </row>
    <row r="81" spans="1:17" s="2" customFormat="1" x14ac:dyDescent="0.25">
      <c r="A81" t="s">
        <v>176</v>
      </c>
      <c r="B81" s="10">
        <v>43.832583268469996</v>
      </c>
      <c r="C81" s="10">
        <v>0</v>
      </c>
      <c r="D81" s="4"/>
      <c r="E81" s="4"/>
      <c r="F81" s="1"/>
      <c r="G81" s="1"/>
      <c r="H81" s="1"/>
      <c r="I81" s="1"/>
      <c r="J81" s="10">
        <f t="shared" si="2"/>
        <v>0</v>
      </c>
      <c r="K81" s="10">
        <f t="shared" si="3"/>
        <v>0</v>
      </c>
      <c r="Q81" s="28"/>
    </row>
    <row r="82" spans="1:17" s="2" customFormat="1" x14ac:dyDescent="0.25">
      <c r="A82" t="s">
        <v>177</v>
      </c>
      <c r="B82" s="10">
        <v>46.564358996249993</v>
      </c>
      <c r="C82" s="10">
        <v>0</v>
      </c>
      <c r="D82" s="4"/>
      <c r="E82" s="4"/>
      <c r="G82" s="1"/>
      <c r="H82" s="1"/>
      <c r="I82" s="1"/>
      <c r="J82" s="10">
        <f t="shared" si="2"/>
        <v>0</v>
      </c>
      <c r="K82" s="10">
        <f t="shared" si="3"/>
        <v>0</v>
      </c>
      <c r="Q82" s="28"/>
    </row>
    <row r="83" spans="1:17" s="2" customFormat="1" x14ac:dyDescent="0.25">
      <c r="A83" t="s">
        <v>178</v>
      </c>
      <c r="B83" s="10">
        <v>50.537850963930005</v>
      </c>
      <c r="C83" s="10">
        <v>0</v>
      </c>
      <c r="D83" s="4"/>
      <c r="E83" s="4"/>
      <c r="F83" s="1"/>
      <c r="G83" s="1"/>
      <c r="H83" s="1"/>
      <c r="I83" s="1"/>
      <c r="J83" s="10">
        <f t="shared" si="2"/>
        <v>0</v>
      </c>
      <c r="K83" s="10">
        <f t="shared" si="3"/>
        <v>0</v>
      </c>
      <c r="Q83" s="28"/>
    </row>
    <row r="84" spans="1:17" s="2" customFormat="1" x14ac:dyDescent="0.25">
      <c r="A84" t="s">
        <v>179</v>
      </c>
      <c r="B84" s="10">
        <v>57.118947035400005</v>
      </c>
      <c r="C84" s="10">
        <v>0</v>
      </c>
      <c r="D84" s="4"/>
      <c r="E84" s="4"/>
      <c r="F84" s="1"/>
      <c r="G84" s="1"/>
      <c r="H84" s="1"/>
      <c r="I84" s="1"/>
      <c r="J84" s="10">
        <f t="shared" si="2"/>
        <v>0</v>
      </c>
      <c r="K84" s="10">
        <f t="shared" si="3"/>
        <v>0</v>
      </c>
      <c r="Q84" s="28"/>
    </row>
    <row r="85" spans="1:17" s="2" customFormat="1" x14ac:dyDescent="0.25">
      <c r="A85" t="s">
        <v>180</v>
      </c>
      <c r="B85" s="10">
        <v>74.378802770010012</v>
      </c>
      <c r="C85" s="10">
        <v>0</v>
      </c>
      <c r="D85" s="4"/>
      <c r="E85" s="4"/>
      <c r="F85" s="1"/>
      <c r="G85" s="1"/>
      <c r="H85" s="1"/>
      <c r="I85" s="1"/>
      <c r="J85" s="10">
        <f t="shared" si="2"/>
        <v>0</v>
      </c>
      <c r="K85" s="10">
        <f t="shared" si="3"/>
        <v>0</v>
      </c>
      <c r="Q85" s="28"/>
    </row>
    <row r="86" spans="1:17" s="2" customFormat="1" x14ac:dyDescent="0.25">
      <c r="A86" t="s">
        <v>8</v>
      </c>
      <c r="B86" s="10">
        <v>0</v>
      </c>
      <c r="C86" s="10">
        <v>0</v>
      </c>
      <c r="D86" s="7" t="s">
        <v>99</v>
      </c>
      <c r="E86" s="8" t="s">
        <v>100</v>
      </c>
      <c r="F86" s="19" t="s">
        <v>225</v>
      </c>
      <c r="G86" s="19" t="s">
        <v>162</v>
      </c>
      <c r="H86" s="19" t="s">
        <v>163</v>
      </c>
      <c r="I86" s="20" t="s">
        <v>164</v>
      </c>
      <c r="J86" s="10"/>
      <c r="K86" s="10"/>
      <c r="Q86" s="28"/>
    </row>
    <row r="87" spans="1:17" s="2" customFormat="1" x14ac:dyDescent="0.25">
      <c r="A87" t="s">
        <v>63</v>
      </c>
      <c r="B87" s="10">
        <v>27.938615397750006</v>
      </c>
      <c r="C87" s="10">
        <v>39.859091300790006</v>
      </c>
      <c r="D87" s="4"/>
      <c r="E87" s="4"/>
      <c r="F87" s="4"/>
      <c r="G87" s="4">
        <v>0</v>
      </c>
      <c r="H87" s="4"/>
      <c r="I87" s="4"/>
      <c r="J87" s="10">
        <f t="shared" si="2"/>
        <v>0</v>
      </c>
      <c r="K87" s="10">
        <f t="shared" si="3"/>
        <v>0</v>
      </c>
      <c r="Q87" s="28"/>
    </row>
    <row r="88" spans="1:17" s="2" customFormat="1" x14ac:dyDescent="0.25">
      <c r="A88" t="s">
        <v>64</v>
      </c>
      <c r="B88" s="10">
        <v>30.546219501540005</v>
      </c>
      <c r="C88" s="10">
        <v>42.466695404580001</v>
      </c>
      <c r="D88" s="4"/>
      <c r="E88" s="4"/>
      <c r="F88" s="4"/>
      <c r="G88" s="4"/>
      <c r="H88" s="4">
        <v>0</v>
      </c>
      <c r="I88" s="4"/>
      <c r="J88" s="10">
        <f t="shared" si="2"/>
        <v>0</v>
      </c>
      <c r="K88" s="10">
        <f t="shared" si="3"/>
        <v>0</v>
      </c>
      <c r="Q88" s="28"/>
    </row>
    <row r="89" spans="1:17" s="2" customFormat="1" x14ac:dyDescent="0.25">
      <c r="A89" t="s">
        <v>65</v>
      </c>
      <c r="B89" s="10">
        <v>33.277995229320005</v>
      </c>
      <c r="C89" s="10">
        <v>45.198471132360005</v>
      </c>
      <c r="D89" s="4"/>
      <c r="E89" s="4"/>
      <c r="F89" s="4"/>
      <c r="G89" s="4"/>
      <c r="H89" s="4"/>
      <c r="I89" s="4"/>
      <c r="J89" s="10">
        <f t="shared" si="2"/>
        <v>0</v>
      </c>
      <c r="K89" s="10">
        <f t="shared" si="3"/>
        <v>0</v>
      </c>
      <c r="Q89" s="28"/>
    </row>
    <row r="90" spans="1:17" s="2" customFormat="1" x14ac:dyDescent="0.25">
      <c r="A90" t="s">
        <v>66</v>
      </c>
      <c r="B90" s="10">
        <v>34.519711469219999</v>
      </c>
      <c r="C90" s="10">
        <v>49.17196310004001</v>
      </c>
      <c r="D90" s="4"/>
      <c r="E90" s="4"/>
      <c r="F90" s="4"/>
      <c r="G90" s="4"/>
      <c r="H90" s="4"/>
      <c r="I90" s="4"/>
      <c r="J90" s="10">
        <f t="shared" si="2"/>
        <v>0</v>
      </c>
      <c r="K90" s="10">
        <f t="shared" si="3"/>
        <v>0</v>
      </c>
      <c r="Q90" s="28"/>
    </row>
    <row r="91" spans="1:17" s="2" customFormat="1" x14ac:dyDescent="0.25">
      <c r="A91" t="s">
        <v>67</v>
      </c>
      <c r="B91" s="10">
        <v>39.859091300790006</v>
      </c>
      <c r="C91" s="10">
        <v>54.511342931610002</v>
      </c>
      <c r="D91" s="4"/>
      <c r="E91" s="4"/>
      <c r="F91" s="4"/>
      <c r="G91" s="4"/>
      <c r="H91" s="4"/>
      <c r="I91" s="4"/>
      <c r="J91" s="10">
        <f t="shared" si="2"/>
        <v>0</v>
      </c>
      <c r="K91" s="10">
        <f t="shared" si="3"/>
        <v>0</v>
      </c>
      <c r="Q91" s="28"/>
    </row>
    <row r="92" spans="1:17" s="2" customFormat="1" x14ac:dyDescent="0.25">
      <c r="A92" t="s">
        <v>68</v>
      </c>
      <c r="B92" s="10">
        <v>42.466695404580001</v>
      </c>
      <c r="C92" s="10">
        <v>62.45832686696999</v>
      </c>
      <c r="D92" s="4"/>
      <c r="E92" s="4"/>
      <c r="F92" s="4"/>
      <c r="G92" s="4"/>
      <c r="H92" s="4"/>
      <c r="I92" s="4"/>
      <c r="J92" s="10">
        <f t="shared" si="2"/>
        <v>0</v>
      </c>
      <c r="K92" s="10">
        <f t="shared" si="3"/>
        <v>0</v>
      </c>
      <c r="Q92" s="28"/>
    </row>
    <row r="93" spans="1:17" s="2" customFormat="1" x14ac:dyDescent="0.25">
      <c r="A93" t="s">
        <v>127</v>
      </c>
      <c r="B93" s="10">
        <v>49.17196310004001</v>
      </c>
      <c r="C93" s="10">
        <v>0</v>
      </c>
      <c r="D93" s="4"/>
      <c r="E93" s="4"/>
      <c r="F93" s="1"/>
      <c r="G93" s="1"/>
      <c r="H93" s="1"/>
      <c r="I93" s="1"/>
      <c r="J93" s="10">
        <f t="shared" si="2"/>
        <v>0</v>
      </c>
      <c r="K93" s="10">
        <f t="shared" si="3"/>
        <v>0</v>
      </c>
      <c r="Q93" s="28"/>
    </row>
    <row r="94" spans="1:17" s="2" customFormat="1" x14ac:dyDescent="0.25">
      <c r="A94" t="s">
        <v>128</v>
      </c>
      <c r="B94" s="10">
        <v>53.145455067719993</v>
      </c>
      <c r="C94" s="10">
        <v>0</v>
      </c>
      <c r="D94" s="4"/>
      <c r="E94" s="4"/>
      <c r="G94" s="1"/>
      <c r="H94" s="1"/>
      <c r="I94" s="1"/>
      <c r="J94" s="10">
        <f t="shared" si="2"/>
        <v>0</v>
      </c>
      <c r="K94" s="10">
        <f t="shared" si="3"/>
        <v>0</v>
      </c>
      <c r="Q94" s="28"/>
    </row>
    <row r="95" spans="1:17" s="2" customFormat="1" x14ac:dyDescent="0.25">
      <c r="A95" t="s">
        <v>129</v>
      </c>
      <c r="B95" s="10">
        <v>55.739262324400002</v>
      </c>
      <c r="C95" s="10">
        <v>0</v>
      </c>
      <c r="D95" s="4"/>
      <c r="E95" s="4"/>
      <c r="F95" s="1"/>
      <c r="G95" s="1"/>
      <c r="H95" s="1"/>
      <c r="I95" s="1"/>
      <c r="J95" s="10">
        <f t="shared" si="2"/>
        <v>0</v>
      </c>
      <c r="K95" s="10">
        <f t="shared" si="3"/>
        <v>0</v>
      </c>
      <c r="Q95" s="28"/>
    </row>
    <row r="96" spans="1:17" s="2" customFormat="1" x14ac:dyDescent="0.25">
      <c r="A96" t="s">
        <v>130</v>
      </c>
      <c r="B96" s="10">
        <v>62.45832686696999</v>
      </c>
      <c r="C96" s="10">
        <v>0</v>
      </c>
      <c r="D96" s="4"/>
      <c r="E96" s="4"/>
      <c r="F96" s="1"/>
      <c r="G96" s="1"/>
      <c r="H96" s="1"/>
      <c r="I96" s="1"/>
      <c r="J96" s="10">
        <f t="shared" si="2"/>
        <v>0</v>
      </c>
      <c r="K96" s="10">
        <f t="shared" si="3"/>
        <v>0</v>
      </c>
      <c r="Q96" s="28"/>
    </row>
    <row r="97" spans="1:17" s="2" customFormat="1" x14ac:dyDescent="0.25">
      <c r="A97" t="s">
        <v>131</v>
      </c>
      <c r="B97" s="10">
        <v>83.691674569260044</v>
      </c>
      <c r="C97" s="10">
        <v>0</v>
      </c>
      <c r="D97" s="4"/>
      <c r="E97" s="4"/>
      <c r="F97" s="1"/>
      <c r="G97" s="1"/>
      <c r="H97" s="1"/>
      <c r="I97" s="1"/>
      <c r="J97" s="10">
        <f t="shared" si="2"/>
        <v>0</v>
      </c>
      <c r="K97" s="10">
        <f t="shared" si="3"/>
        <v>0</v>
      </c>
      <c r="Q97" s="28"/>
    </row>
    <row r="98" spans="1:17" s="2" customFormat="1" x14ac:dyDescent="0.25">
      <c r="A98" t="s">
        <v>8</v>
      </c>
      <c r="B98" s="10">
        <v>0</v>
      </c>
      <c r="C98" s="10">
        <v>0</v>
      </c>
      <c r="D98" s="7" t="s">
        <v>99</v>
      </c>
      <c r="E98" s="8" t="s">
        <v>100</v>
      </c>
      <c r="F98" s="8" t="s">
        <v>225</v>
      </c>
      <c r="G98" s="8" t="s">
        <v>162</v>
      </c>
      <c r="H98" s="8" t="s">
        <v>163</v>
      </c>
      <c r="I98" s="9" t="s">
        <v>164</v>
      </c>
      <c r="J98" s="10"/>
      <c r="K98" s="10"/>
      <c r="Q98" s="28"/>
    </row>
    <row r="99" spans="1:17" s="2" customFormat="1" x14ac:dyDescent="0.25">
      <c r="A99" t="s">
        <v>69</v>
      </c>
      <c r="B99" s="10">
        <v>27.938615397750006</v>
      </c>
      <c r="C99" s="10">
        <v>41.224979164680008</v>
      </c>
      <c r="D99" s="4"/>
      <c r="E99" s="4"/>
      <c r="F99" s="4"/>
      <c r="G99" s="4">
        <v>0</v>
      </c>
      <c r="H99" s="4"/>
      <c r="I99" s="4"/>
      <c r="J99" s="10">
        <f t="shared" si="2"/>
        <v>0</v>
      </c>
      <c r="K99" s="10">
        <f t="shared" si="3"/>
        <v>0</v>
      </c>
      <c r="Q99" s="28"/>
    </row>
    <row r="100" spans="1:17" s="2" customFormat="1" x14ac:dyDescent="0.25">
      <c r="A100" t="s">
        <v>70</v>
      </c>
      <c r="B100" s="10">
        <v>31.912107365430003</v>
      </c>
      <c r="C100" s="10">
        <v>42.466695404580001</v>
      </c>
      <c r="D100" s="4"/>
      <c r="E100" s="4"/>
      <c r="F100" s="4"/>
      <c r="G100" s="4"/>
      <c r="H100" s="4">
        <v>0</v>
      </c>
      <c r="I100" s="4"/>
      <c r="J100" s="10">
        <f t="shared" si="2"/>
        <v>0</v>
      </c>
      <c r="K100" s="10">
        <f t="shared" si="3"/>
        <v>0</v>
      </c>
      <c r="Q100" s="28"/>
    </row>
    <row r="101" spans="1:17" s="2" customFormat="1" x14ac:dyDescent="0.25">
      <c r="A101" t="s">
        <v>71</v>
      </c>
      <c r="B101" s="10">
        <v>33.277995229320005</v>
      </c>
      <c r="C101" s="10">
        <v>46.564358996249993</v>
      </c>
      <c r="D101" s="4"/>
      <c r="E101" s="4"/>
      <c r="F101" s="4"/>
      <c r="G101" s="4"/>
      <c r="H101" s="4"/>
      <c r="I101" s="4"/>
      <c r="J101" s="10">
        <f t="shared" si="2"/>
        <v>0</v>
      </c>
      <c r="K101" s="10">
        <f t="shared" si="3"/>
        <v>0</v>
      </c>
      <c r="Q101" s="28"/>
    </row>
    <row r="102" spans="1:17" s="2" customFormat="1" x14ac:dyDescent="0.25">
      <c r="A102" t="s">
        <v>72</v>
      </c>
      <c r="B102" s="10">
        <v>34.519711469219999</v>
      </c>
      <c r="C102" s="10">
        <v>51.779567203830005</v>
      </c>
      <c r="D102" s="4"/>
      <c r="E102" s="4"/>
      <c r="F102" s="4"/>
      <c r="G102" s="4"/>
      <c r="H102" s="4"/>
      <c r="I102" s="4"/>
      <c r="J102" s="10">
        <f t="shared" si="2"/>
        <v>0</v>
      </c>
      <c r="K102" s="10">
        <f t="shared" si="3"/>
        <v>0</v>
      </c>
      <c r="Q102" s="28"/>
    </row>
    <row r="103" spans="1:17" s="2" customFormat="1" x14ac:dyDescent="0.25">
      <c r="A103" t="s">
        <v>73</v>
      </c>
      <c r="B103" s="10">
        <v>39.859091300790006</v>
      </c>
      <c r="C103" s="10">
        <v>55.753059171510003</v>
      </c>
      <c r="D103" s="4"/>
      <c r="E103" s="4"/>
      <c r="F103" s="4"/>
      <c r="G103" s="4"/>
      <c r="H103" s="4"/>
      <c r="I103" s="4"/>
      <c r="J103" s="10">
        <f t="shared" si="2"/>
        <v>0</v>
      </c>
      <c r="K103" s="10">
        <f t="shared" si="3"/>
        <v>0</v>
      </c>
      <c r="Q103" s="28"/>
    </row>
    <row r="104" spans="1:17" s="2" customFormat="1" x14ac:dyDescent="0.25">
      <c r="A104" t="s">
        <v>74</v>
      </c>
      <c r="B104" s="10">
        <v>43.832583268469996</v>
      </c>
      <c r="C104" s="10">
        <v>65.065930970759993</v>
      </c>
      <c r="D104" s="4"/>
      <c r="E104" s="4"/>
      <c r="F104" s="4"/>
      <c r="G104" s="4"/>
      <c r="H104" s="4"/>
      <c r="I104" s="4"/>
      <c r="J104" s="10">
        <f t="shared" si="2"/>
        <v>0</v>
      </c>
      <c r="K104" s="10">
        <f t="shared" si="3"/>
        <v>0</v>
      </c>
      <c r="Q104" s="28"/>
    </row>
    <row r="105" spans="1:17" s="2" customFormat="1" x14ac:dyDescent="0.25">
      <c r="A105" t="s">
        <v>132</v>
      </c>
      <c r="B105" s="10">
        <v>0</v>
      </c>
      <c r="C105" s="10">
        <v>0</v>
      </c>
      <c r="D105" s="29"/>
      <c r="E105" s="12"/>
      <c r="F105" s="1"/>
      <c r="G105" s="1"/>
      <c r="H105" s="1"/>
      <c r="I105" s="1"/>
      <c r="J105" s="10">
        <f t="shared" si="2"/>
        <v>0</v>
      </c>
      <c r="K105" s="10">
        <f t="shared" si="3"/>
        <v>0</v>
      </c>
      <c r="Q105" s="28"/>
    </row>
    <row r="106" spans="1:17" s="2" customFormat="1" x14ac:dyDescent="0.25">
      <c r="A106" t="s">
        <v>133</v>
      </c>
      <c r="B106" s="10">
        <v>0</v>
      </c>
      <c r="C106" s="10">
        <v>0</v>
      </c>
      <c r="D106" s="29"/>
      <c r="E106" s="12"/>
      <c r="G106" s="1"/>
      <c r="H106" s="1"/>
      <c r="I106" s="1"/>
      <c r="J106" s="10">
        <f t="shared" si="2"/>
        <v>0</v>
      </c>
      <c r="K106" s="10">
        <f t="shared" si="3"/>
        <v>0</v>
      </c>
      <c r="Q106" s="28"/>
    </row>
    <row r="107" spans="1:17" s="2" customFormat="1" x14ac:dyDescent="0.25">
      <c r="A107" t="s">
        <v>134</v>
      </c>
      <c r="B107" s="10">
        <v>0</v>
      </c>
      <c r="C107" s="10">
        <v>0</v>
      </c>
      <c r="D107" s="29"/>
      <c r="E107" s="12"/>
      <c r="F107" s="1"/>
      <c r="G107" s="1"/>
      <c r="H107" s="1"/>
      <c r="I107" s="1"/>
      <c r="J107" s="10">
        <f t="shared" si="2"/>
        <v>0</v>
      </c>
      <c r="K107" s="10">
        <f t="shared" si="3"/>
        <v>0</v>
      </c>
      <c r="Q107" s="28"/>
    </row>
    <row r="108" spans="1:17" s="2" customFormat="1" x14ac:dyDescent="0.25">
      <c r="A108" t="s">
        <v>135</v>
      </c>
      <c r="B108" s="10">
        <v>0</v>
      </c>
      <c r="C108" s="10">
        <v>0</v>
      </c>
      <c r="D108" s="29"/>
      <c r="E108" s="12"/>
      <c r="F108" s="1"/>
      <c r="G108" s="1"/>
      <c r="H108" s="1"/>
      <c r="I108" s="1"/>
      <c r="J108" s="10">
        <f t="shared" si="2"/>
        <v>0</v>
      </c>
      <c r="K108" s="10">
        <f t="shared" si="3"/>
        <v>0</v>
      </c>
      <c r="Q108" s="28"/>
    </row>
    <row r="109" spans="1:17" s="2" customFormat="1" x14ac:dyDescent="0.25">
      <c r="A109" t="s">
        <v>136</v>
      </c>
      <c r="B109" s="10">
        <v>0</v>
      </c>
      <c r="C109" s="10">
        <v>0</v>
      </c>
      <c r="D109" s="29"/>
      <c r="E109" s="12"/>
      <c r="F109" s="1"/>
      <c r="G109" s="1"/>
      <c r="H109" s="1"/>
      <c r="I109" s="1"/>
      <c r="J109" s="10">
        <f t="shared" si="2"/>
        <v>0</v>
      </c>
      <c r="K109" s="10">
        <f t="shared" si="3"/>
        <v>0</v>
      </c>
      <c r="Q109" s="28"/>
    </row>
    <row r="110" spans="1:17" s="2" customFormat="1" x14ac:dyDescent="0.25">
      <c r="A110" t="s">
        <v>8</v>
      </c>
      <c r="B110" s="10">
        <v>0</v>
      </c>
      <c r="C110" s="10">
        <v>0</v>
      </c>
      <c r="D110" s="7" t="s">
        <v>99</v>
      </c>
      <c r="E110" s="8" t="s">
        <v>100</v>
      </c>
      <c r="F110" s="8" t="s">
        <v>225</v>
      </c>
      <c r="G110" s="8" t="s">
        <v>162</v>
      </c>
      <c r="H110" s="8" t="s">
        <v>163</v>
      </c>
      <c r="I110" s="9" t="s">
        <v>164</v>
      </c>
      <c r="J110" s="10"/>
      <c r="K110" s="10"/>
      <c r="Q110" s="28"/>
    </row>
    <row r="111" spans="1:17" s="2" customFormat="1" x14ac:dyDescent="0.25">
      <c r="A111" t="s">
        <v>75</v>
      </c>
      <c r="B111" s="10">
        <v>29.180331637649999</v>
      </c>
      <c r="C111" s="10">
        <v>41.224979164680008</v>
      </c>
      <c r="D111" s="4"/>
      <c r="E111" s="4"/>
      <c r="F111" s="4"/>
      <c r="G111" s="4">
        <v>0</v>
      </c>
      <c r="H111" s="4"/>
      <c r="I111" s="4"/>
      <c r="J111" s="10">
        <f t="shared" si="2"/>
        <v>0</v>
      </c>
      <c r="K111" s="10">
        <f t="shared" si="3"/>
        <v>0</v>
      </c>
      <c r="Q111" s="28"/>
    </row>
    <row r="112" spans="1:17" s="2" customFormat="1" x14ac:dyDescent="0.25">
      <c r="A112" t="s">
        <v>76</v>
      </c>
      <c r="B112" s="10">
        <v>33.277995229320005</v>
      </c>
      <c r="C112" s="10">
        <v>43.832583268469996</v>
      </c>
      <c r="D112" s="4"/>
      <c r="E112" s="4"/>
      <c r="F112" s="4"/>
      <c r="G112" s="4"/>
      <c r="H112" s="4">
        <v>0</v>
      </c>
      <c r="I112" s="4"/>
      <c r="J112" s="10">
        <f t="shared" si="2"/>
        <v>0</v>
      </c>
      <c r="K112" s="10">
        <f t="shared" si="3"/>
        <v>0</v>
      </c>
      <c r="Q112" s="28"/>
    </row>
    <row r="113" spans="1:17" s="2" customFormat="1" x14ac:dyDescent="0.25">
      <c r="A113" t="s">
        <v>77</v>
      </c>
      <c r="B113" s="10">
        <v>34.519711469219999</v>
      </c>
      <c r="C113" s="10">
        <v>49.17196310004001</v>
      </c>
      <c r="D113" s="4"/>
      <c r="E113" s="4"/>
      <c r="F113" s="4"/>
      <c r="G113" s="4"/>
      <c r="H113" s="4"/>
      <c r="I113" s="4"/>
      <c r="J113" s="10">
        <f t="shared" si="2"/>
        <v>0</v>
      </c>
      <c r="K113" s="10">
        <f t="shared" si="3"/>
        <v>0</v>
      </c>
      <c r="Q113" s="28"/>
    </row>
    <row r="114" spans="1:17" s="2" customFormat="1" x14ac:dyDescent="0.25">
      <c r="A114" t="s">
        <v>78</v>
      </c>
      <c r="B114" s="10">
        <v>37.251487197000003</v>
      </c>
      <c r="C114" s="10">
        <v>53.145455067719993</v>
      </c>
      <c r="D114" s="4"/>
      <c r="E114" s="4"/>
      <c r="F114" s="4"/>
      <c r="G114" s="4"/>
      <c r="H114" s="4"/>
      <c r="I114" s="4"/>
      <c r="J114" s="10">
        <f t="shared" si="2"/>
        <v>0</v>
      </c>
      <c r="K114" s="10">
        <f t="shared" si="3"/>
        <v>0</v>
      </c>
      <c r="Q114" s="28"/>
    </row>
    <row r="115" spans="1:17" s="2" customFormat="1" x14ac:dyDescent="0.25">
      <c r="A115" t="s">
        <v>79</v>
      </c>
      <c r="B115" s="10">
        <v>41.224979164680008</v>
      </c>
      <c r="C115" s="10">
        <v>58.484834899290007</v>
      </c>
      <c r="D115" s="4"/>
      <c r="E115" s="4"/>
      <c r="F115" s="4"/>
      <c r="G115" s="4"/>
      <c r="H115" s="4"/>
      <c r="I115" s="4"/>
      <c r="J115" s="10">
        <f t="shared" si="2"/>
        <v>0</v>
      </c>
      <c r="K115" s="10">
        <f t="shared" si="3"/>
        <v>0</v>
      </c>
      <c r="Q115" s="28"/>
    </row>
    <row r="116" spans="1:17" s="2" customFormat="1" x14ac:dyDescent="0.25">
      <c r="A116" t="s">
        <v>80</v>
      </c>
      <c r="B116" s="10">
        <v>46.564358996249993</v>
      </c>
      <c r="C116" s="10">
        <v>66.431818834650016</v>
      </c>
      <c r="D116" s="4"/>
      <c r="E116" s="4"/>
      <c r="F116" s="4"/>
      <c r="G116" s="4"/>
      <c r="H116" s="4"/>
      <c r="I116" s="4"/>
      <c r="J116" s="10">
        <f t="shared" si="2"/>
        <v>0</v>
      </c>
      <c r="K116" s="10">
        <f t="shared" si="3"/>
        <v>0</v>
      </c>
      <c r="Q116" s="28"/>
    </row>
    <row r="117" spans="1:17" s="2" customFormat="1" x14ac:dyDescent="0.25">
      <c r="A117" t="s">
        <v>137</v>
      </c>
      <c r="B117" s="10">
        <v>51.779567203830005</v>
      </c>
      <c r="C117" s="10">
        <v>0</v>
      </c>
      <c r="D117" s="4"/>
      <c r="E117" s="4"/>
      <c r="F117" s="1"/>
      <c r="G117" s="1"/>
      <c r="H117" s="1"/>
      <c r="I117" s="1"/>
      <c r="J117" s="10">
        <f t="shared" si="2"/>
        <v>0</v>
      </c>
      <c r="K117" s="10">
        <f t="shared" si="3"/>
        <v>0</v>
      </c>
      <c r="Q117" s="28"/>
    </row>
    <row r="118" spans="1:17" s="2" customFormat="1" x14ac:dyDescent="0.25">
      <c r="A118" t="s">
        <v>138</v>
      </c>
      <c r="B118" s="10">
        <v>57.118947035400005</v>
      </c>
      <c r="C118" s="10">
        <v>0</v>
      </c>
      <c r="D118" s="4"/>
      <c r="E118" s="4"/>
      <c r="G118" s="1"/>
      <c r="H118" s="1"/>
      <c r="I118" s="1"/>
      <c r="J118" s="10">
        <f t="shared" si="2"/>
        <v>0</v>
      </c>
      <c r="K118" s="10">
        <f t="shared" si="3"/>
        <v>0</v>
      </c>
      <c r="Q118" s="28"/>
    </row>
    <row r="119" spans="1:17" s="2" customFormat="1" x14ac:dyDescent="0.25">
      <c r="A119" t="s">
        <v>139</v>
      </c>
      <c r="B119" s="10">
        <v>61.09243900308001</v>
      </c>
      <c r="C119" s="10">
        <v>0</v>
      </c>
      <c r="D119" s="4"/>
      <c r="E119" s="4"/>
      <c r="F119" s="1"/>
      <c r="G119" s="1"/>
      <c r="H119" s="1"/>
      <c r="I119" s="1"/>
      <c r="J119" s="10">
        <f t="shared" si="2"/>
        <v>0</v>
      </c>
      <c r="K119" s="10">
        <f t="shared" si="3"/>
        <v>0</v>
      </c>
      <c r="Q119" s="28"/>
    </row>
    <row r="120" spans="1:17" s="2" customFormat="1" x14ac:dyDescent="0.25">
      <c r="A120" t="s">
        <v>140</v>
      </c>
      <c r="B120" s="10">
        <v>65.065930970759993</v>
      </c>
      <c r="C120" s="10">
        <v>0</v>
      </c>
      <c r="D120" s="4"/>
      <c r="E120" s="4"/>
      <c r="F120" s="1"/>
      <c r="G120" s="1"/>
      <c r="H120" s="1"/>
      <c r="I120" s="1"/>
      <c r="J120" s="10">
        <f t="shared" si="2"/>
        <v>0</v>
      </c>
      <c r="K120" s="10">
        <f t="shared" si="3"/>
        <v>0</v>
      </c>
      <c r="Q120" s="28"/>
    </row>
    <row r="121" spans="1:17" s="2" customFormat="1" x14ac:dyDescent="0.25">
      <c r="A121" t="s">
        <v>141</v>
      </c>
      <c r="B121" s="10">
        <v>87.665166536939992</v>
      </c>
      <c r="C121" s="10">
        <v>0</v>
      </c>
      <c r="D121" s="4"/>
      <c r="E121" s="4"/>
      <c r="F121" s="1"/>
      <c r="G121" s="1"/>
      <c r="H121" s="1"/>
      <c r="I121" s="1"/>
      <c r="J121" s="10">
        <f t="shared" si="2"/>
        <v>0</v>
      </c>
      <c r="K121" s="10">
        <f t="shared" si="3"/>
        <v>0</v>
      </c>
      <c r="Q121" s="28"/>
    </row>
    <row r="122" spans="1:17" s="2" customFormat="1" x14ac:dyDescent="0.25">
      <c r="A122"/>
      <c r="B122" s="10">
        <v>0</v>
      </c>
      <c r="C122" s="10">
        <v>0</v>
      </c>
      <c r="D122" s="7" t="s">
        <v>99</v>
      </c>
      <c r="E122" s="8" t="s">
        <v>100</v>
      </c>
      <c r="F122" s="8" t="s">
        <v>225</v>
      </c>
      <c r="G122" s="8" t="s">
        <v>162</v>
      </c>
      <c r="H122" s="8" t="s">
        <v>163</v>
      </c>
      <c r="I122" s="9" t="s">
        <v>164</v>
      </c>
      <c r="J122" s="10"/>
      <c r="K122" s="10"/>
      <c r="Q122" s="28"/>
    </row>
    <row r="123" spans="1:17" s="2" customFormat="1" x14ac:dyDescent="0.25">
      <c r="A123" t="s">
        <v>81</v>
      </c>
      <c r="B123" s="10">
        <v>30.546219501540005</v>
      </c>
      <c r="C123" s="10">
        <v>43.832583268469996</v>
      </c>
      <c r="D123" s="4"/>
      <c r="E123" s="4"/>
      <c r="F123" s="4"/>
      <c r="G123" s="4">
        <v>0</v>
      </c>
      <c r="H123" s="4"/>
      <c r="I123" s="4"/>
      <c r="J123" s="10">
        <f t="shared" si="2"/>
        <v>0</v>
      </c>
      <c r="K123" s="10">
        <f t="shared" si="3"/>
        <v>0</v>
      </c>
      <c r="Q123" s="28"/>
    </row>
    <row r="124" spans="1:17" s="2" customFormat="1" x14ac:dyDescent="0.25">
      <c r="A124" t="s">
        <v>82</v>
      </c>
      <c r="B124" s="10">
        <v>33.277995229320005</v>
      </c>
      <c r="C124" s="10">
        <v>47.806075236150001</v>
      </c>
      <c r="D124" s="4"/>
      <c r="E124" s="4"/>
      <c r="F124" s="4"/>
      <c r="G124" s="4"/>
      <c r="H124" s="4">
        <v>0</v>
      </c>
      <c r="I124" s="4"/>
      <c r="J124" s="10">
        <f t="shared" si="2"/>
        <v>0</v>
      </c>
      <c r="K124" s="10">
        <f t="shared" si="3"/>
        <v>0</v>
      </c>
      <c r="Q124" s="28"/>
    </row>
    <row r="125" spans="1:17" s="2" customFormat="1" x14ac:dyDescent="0.25">
      <c r="A125" t="s">
        <v>83</v>
      </c>
      <c r="B125" s="10">
        <v>38.493203436900011</v>
      </c>
      <c r="C125" s="10">
        <v>53.14545506772</v>
      </c>
      <c r="D125" s="4"/>
      <c r="E125" s="4"/>
      <c r="F125" s="4"/>
      <c r="G125" s="4"/>
      <c r="H125" s="4"/>
      <c r="I125" s="4"/>
      <c r="J125" s="10">
        <f t="shared" si="2"/>
        <v>0</v>
      </c>
      <c r="K125" s="10">
        <f t="shared" si="3"/>
        <v>0</v>
      </c>
      <c r="Q125" s="28"/>
    </row>
    <row r="126" spans="1:17" s="2" customFormat="1" x14ac:dyDescent="0.25">
      <c r="A126" t="s">
        <v>84</v>
      </c>
      <c r="B126" s="10">
        <v>42.466695404580001</v>
      </c>
      <c r="C126" s="10">
        <v>58.484834899290007</v>
      </c>
      <c r="D126" s="4"/>
      <c r="E126" s="4"/>
      <c r="F126" s="4"/>
      <c r="G126" s="4"/>
      <c r="H126" s="4"/>
      <c r="I126" s="4"/>
      <c r="J126" s="10">
        <f t="shared" si="2"/>
        <v>0</v>
      </c>
      <c r="K126" s="10">
        <f t="shared" si="3"/>
        <v>0</v>
      </c>
      <c r="Q126" s="28"/>
    </row>
    <row r="127" spans="1:17" s="2" customFormat="1" x14ac:dyDescent="0.25">
      <c r="A127" t="s">
        <v>85</v>
      </c>
      <c r="B127" s="10">
        <v>45.198471132360005</v>
      </c>
      <c r="C127" s="10">
        <v>62.45832686696999</v>
      </c>
      <c r="D127" s="4"/>
      <c r="E127" s="4"/>
      <c r="F127" s="4"/>
      <c r="G127" s="4"/>
      <c r="H127" s="4"/>
      <c r="I127" s="4"/>
      <c r="J127" s="10">
        <f t="shared" si="2"/>
        <v>0</v>
      </c>
      <c r="K127" s="10">
        <f t="shared" si="3"/>
        <v>0</v>
      </c>
      <c r="Q127" s="28"/>
    </row>
    <row r="128" spans="1:17" s="2" customFormat="1" x14ac:dyDescent="0.25">
      <c r="A128" t="s">
        <v>86</v>
      </c>
      <c r="B128" s="10">
        <v>50.537850963930005</v>
      </c>
      <c r="C128" s="10">
        <v>71.771198666220002</v>
      </c>
      <c r="D128" s="4"/>
      <c r="E128" s="4"/>
      <c r="F128" s="4"/>
      <c r="G128" s="4"/>
      <c r="H128" s="4"/>
      <c r="I128" s="4"/>
      <c r="J128" s="10">
        <f t="shared" si="2"/>
        <v>0</v>
      </c>
      <c r="K128" s="10">
        <f t="shared" si="3"/>
        <v>0</v>
      </c>
      <c r="Q128" s="28"/>
    </row>
    <row r="129" spans="1:17" s="2" customFormat="1" x14ac:dyDescent="0.25">
      <c r="A129" t="s">
        <v>142</v>
      </c>
      <c r="B129" s="10">
        <v>54.511342931610002</v>
      </c>
      <c r="C129" s="10">
        <v>0</v>
      </c>
      <c r="D129" s="4"/>
      <c r="E129" s="4"/>
      <c r="F129" s="1"/>
      <c r="G129" s="1"/>
      <c r="H129" s="1"/>
      <c r="I129" s="1"/>
      <c r="J129" s="10">
        <f t="shared" si="2"/>
        <v>0</v>
      </c>
      <c r="K129" s="10">
        <f t="shared" si="3"/>
        <v>0</v>
      </c>
      <c r="Q129" s="28"/>
    </row>
    <row r="130" spans="1:17" s="2" customFormat="1" x14ac:dyDescent="0.25">
      <c r="A130" t="s">
        <v>143</v>
      </c>
      <c r="B130" s="10">
        <v>61.09243900308001</v>
      </c>
      <c r="C130" s="10">
        <v>0</v>
      </c>
      <c r="D130" s="4"/>
      <c r="E130" s="4"/>
      <c r="G130" s="1"/>
      <c r="H130" s="1"/>
      <c r="I130" s="1"/>
      <c r="J130" s="10">
        <f t="shared" si="2"/>
        <v>0</v>
      </c>
      <c r="K130" s="10">
        <f t="shared" si="3"/>
        <v>0</v>
      </c>
      <c r="Q130" s="28"/>
    </row>
    <row r="131" spans="1:17" s="2" customFormat="1" x14ac:dyDescent="0.25">
      <c r="A131" t="s">
        <v>144</v>
      </c>
      <c r="B131" s="10">
        <v>65.065930970759993</v>
      </c>
      <c r="C131" s="10">
        <v>0</v>
      </c>
      <c r="D131" s="4"/>
      <c r="E131" s="4"/>
      <c r="F131" s="1"/>
      <c r="G131" s="1"/>
      <c r="H131" s="1"/>
      <c r="I131" s="1"/>
      <c r="J131" s="10">
        <f t="shared" si="2"/>
        <v>0</v>
      </c>
      <c r="K131" s="10">
        <f t="shared" si="3"/>
        <v>0</v>
      </c>
      <c r="Q131" s="28"/>
    </row>
    <row r="132" spans="1:17" s="2" customFormat="1" x14ac:dyDescent="0.25">
      <c r="A132" t="s">
        <v>145</v>
      </c>
      <c r="B132" s="10">
        <v>69.039422938439998</v>
      </c>
      <c r="C132" s="10">
        <v>0</v>
      </c>
      <c r="D132" s="4"/>
      <c r="E132" s="4"/>
      <c r="F132" s="1"/>
      <c r="G132" s="1"/>
      <c r="H132" s="1"/>
      <c r="I132" s="1"/>
      <c r="J132" s="10">
        <f t="shared" ref="J132:J181" si="4">IFERROR((ROUND((B132*D132)+((B132*E132)*1.15),2)),"REVISAR")</f>
        <v>0</v>
      </c>
      <c r="K132" s="10">
        <f t="shared" ref="K132:K181" si="5">IFERROR((ROUND((F132*C132)+(G132*C132*1.1)+(H132*C132*1.15)+(I132*C132*1.15*1.1),2)),"REVISAR")</f>
        <v>0</v>
      </c>
      <c r="Q132" s="28"/>
    </row>
    <row r="133" spans="1:17" s="2" customFormat="1" x14ac:dyDescent="0.25">
      <c r="A133" t="s">
        <v>146</v>
      </c>
      <c r="B133" s="10">
        <v>93.00454636851002</v>
      </c>
      <c r="C133" s="10">
        <v>0</v>
      </c>
      <c r="D133" s="4"/>
      <c r="E133" s="4"/>
      <c r="F133" s="1"/>
      <c r="G133" s="1"/>
      <c r="H133" s="1"/>
      <c r="I133" s="1"/>
      <c r="J133" s="10">
        <f t="shared" si="4"/>
        <v>0</v>
      </c>
      <c r="K133" s="10">
        <f t="shared" si="5"/>
        <v>0</v>
      </c>
      <c r="Q133" s="28"/>
    </row>
    <row r="134" spans="1:17" s="2" customFormat="1" x14ac:dyDescent="0.25">
      <c r="A134"/>
      <c r="B134" s="10">
        <v>0</v>
      </c>
      <c r="C134" s="10">
        <v>0</v>
      </c>
      <c r="D134" s="7" t="s">
        <v>99</v>
      </c>
      <c r="E134" s="8" t="s">
        <v>100</v>
      </c>
      <c r="F134" s="8" t="s">
        <v>225</v>
      </c>
      <c r="G134" s="8" t="s">
        <v>162</v>
      </c>
      <c r="H134" s="8" t="s">
        <v>163</v>
      </c>
      <c r="I134" s="9" t="s">
        <v>164</v>
      </c>
      <c r="J134" s="10"/>
      <c r="K134" s="10"/>
      <c r="Q134" s="28"/>
    </row>
    <row r="135" spans="1:17" s="2" customFormat="1" x14ac:dyDescent="0.25">
      <c r="A135" t="s">
        <v>181</v>
      </c>
      <c r="B135" s="10">
        <v>33.277995229320005</v>
      </c>
      <c r="C135" s="10">
        <v>47.806075236150001</v>
      </c>
      <c r="D135" s="4"/>
      <c r="E135" s="4"/>
      <c r="F135" s="4"/>
      <c r="G135" s="4">
        <v>0</v>
      </c>
      <c r="H135" s="4"/>
      <c r="I135" s="4"/>
      <c r="J135" s="10">
        <f t="shared" si="4"/>
        <v>0</v>
      </c>
      <c r="K135" s="10">
        <f t="shared" si="5"/>
        <v>0</v>
      </c>
      <c r="Q135" s="28"/>
    </row>
    <row r="136" spans="1:17" s="2" customFormat="1" x14ac:dyDescent="0.25">
      <c r="A136" t="s">
        <v>182</v>
      </c>
      <c r="B136" s="10">
        <v>38.493203436900011</v>
      </c>
      <c r="C136" s="10">
        <v>53.145455067719993</v>
      </c>
      <c r="D136" s="4"/>
      <c r="E136" s="4"/>
      <c r="F136" s="4"/>
      <c r="G136" s="4"/>
      <c r="H136" s="4">
        <v>0</v>
      </c>
      <c r="I136" s="4"/>
      <c r="J136" s="10">
        <f t="shared" si="4"/>
        <v>0</v>
      </c>
      <c r="K136" s="10">
        <f t="shared" si="5"/>
        <v>0</v>
      </c>
      <c r="Q136" s="28"/>
    </row>
    <row r="137" spans="1:17" s="2" customFormat="1" x14ac:dyDescent="0.25">
      <c r="A137" t="s">
        <v>183</v>
      </c>
      <c r="B137" s="10">
        <v>45.198471132360005</v>
      </c>
      <c r="C137" s="10">
        <v>61.09243900308001</v>
      </c>
      <c r="D137" s="4"/>
      <c r="E137" s="4"/>
      <c r="F137" s="4"/>
      <c r="G137" s="4"/>
      <c r="H137" s="4"/>
      <c r="I137" s="4"/>
      <c r="J137" s="10">
        <f t="shared" si="4"/>
        <v>0</v>
      </c>
      <c r="K137" s="10">
        <f t="shared" si="5"/>
        <v>0</v>
      </c>
      <c r="Q137" s="28"/>
    </row>
    <row r="138" spans="1:17" s="2" customFormat="1" x14ac:dyDescent="0.25">
      <c r="A138" t="s">
        <v>184</v>
      </c>
      <c r="B138" s="10">
        <v>50.537850963930005</v>
      </c>
      <c r="C138" s="10">
        <v>67.797706698540011</v>
      </c>
      <c r="D138" s="4"/>
      <c r="E138" s="4"/>
      <c r="F138" s="4"/>
      <c r="G138" s="4"/>
      <c r="H138" s="4"/>
      <c r="I138" s="4"/>
      <c r="J138" s="10">
        <f t="shared" si="4"/>
        <v>0</v>
      </c>
      <c r="K138" s="10">
        <f t="shared" si="5"/>
        <v>0</v>
      </c>
      <c r="Q138" s="28"/>
    </row>
    <row r="139" spans="1:17" s="2" customFormat="1" x14ac:dyDescent="0.25">
      <c r="A139" t="s">
        <v>185</v>
      </c>
      <c r="B139" s="10">
        <v>55.753059171510003</v>
      </c>
      <c r="C139" s="10">
        <v>74.378802770010012</v>
      </c>
      <c r="D139" s="4"/>
      <c r="E139" s="4"/>
      <c r="F139" s="4"/>
      <c r="G139" s="4"/>
      <c r="H139" s="4"/>
      <c r="I139" s="4"/>
      <c r="J139" s="10">
        <f t="shared" si="4"/>
        <v>0</v>
      </c>
      <c r="K139" s="10">
        <f t="shared" si="5"/>
        <v>0</v>
      </c>
      <c r="Q139" s="28"/>
    </row>
    <row r="140" spans="1:17" s="2" customFormat="1" x14ac:dyDescent="0.25">
      <c r="A140" t="s">
        <v>186</v>
      </c>
      <c r="B140" s="10">
        <v>66.431818834650016</v>
      </c>
      <c r="C140" s="10">
        <v>87.665166536939992</v>
      </c>
      <c r="D140" s="4"/>
      <c r="E140" s="4"/>
      <c r="F140" s="4"/>
      <c r="G140" s="4"/>
      <c r="H140" s="4"/>
      <c r="I140" s="4"/>
      <c r="J140" s="10">
        <f t="shared" si="4"/>
        <v>0</v>
      </c>
      <c r="K140" s="10">
        <f t="shared" si="5"/>
        <v>0</v>
      </c>
      <c r="Q140" s="28"/>
    </row>
    <row r="141" spans="1:17" s="2" customFormat="1" x14ac:dyDescent="0.25">
      <c r="A141" t="s">
        <v>187</v>
      </c>
      <c r="B141" s="10">
        <v>69.039422938439998</v>
      </c>
      <c r="C141" s="10">
        <v>0</v>
      </c>
      <c r="D141" s="4"/>
      <c r="E141" s="4"/>
      <c r="F141" s="1"/>
      <c r="G141" s="1"/>
      <c r="H141" s="1"/>
      <c r="I141" s="1"/>
      <c r="J141" s="10">
        <f t="shared" si="4"/>
        <v>0</v>
      </c>
      <c r="K141" s="10">
        <f t="shared" si="5"/>
        <v>0</v>
      </c>
      <c r="Q141" s="28"/>
    </row>
    <row r="142" spans="1:17" s="2" customFormat="1" x14ac:dyDescent="0.25">
      <c r="A142" t="s">
        <v>188</v>
      </c>
      <c r="B142" s="10">
        <v>71.771198666220002</v>
      </c>
      <c r="C142" s="10">
        <v>0</v>
      </c>
      <c r="D142" s="4"/>
      <c r="E142" s="4"/>
      <c r="G142" s="1"/>
      <c r="H142" s="1"/>
      <c r="I142" s="1"/>
      <c r="J142" s="10">
        <f t="shared" si="4"/>
        <v>0</v>
      </c>
      <c r="K142" s="10">
        <f t="shared" si="5"/>
        <v>0</v>
      </c>
      <c r="Q142" s="28"/>
    </row>
    <row r="143" spans="1:17" s="2" customFormat="1" x14ac:dyDescent="0.25">
      <c r="A143" t="s">
        <v>189</v>
      </c>
      <c r="B143" s="10">
        <v>75.744690633900007</v>
      </c>
      <c r="C143" s="10">
        <v>0</v>
      </c>
      <c r="D143" s="4"/>
      <c r="E143" s="4"/>
      <c r="F143" s="1"/>
      <c r="G143" s="1"/>
      <c r="H143" s="1"/>
      <c r="I143" s="1"/>
      <c r="J143" s="10">
        <f t="shared" si="4"/>
        <v>0</v>
      </c>
      <c r="K143" s="10">
        <f t="shared" si="5"/>
        <v>0</v>
      </c>
      <c r="Q143" s="28"/>
    </row>
    <row r="144" spans="1:17" s="2" customFormat="1" x14ac:dyDescent="0.25">
      <c r="A144" t="s">
        <v>190</v>
      </c>
      <c r="B144" s="10">
        <v>79.718182601580011</v>
      </c>
      <c r="C144" s="10">
        <v>0</v>
      </c>
      <c r="D144" s="4"/>
      <c r="E144" s="4"/>
      <c r="F144" s="1"/>
      <c r="G144" s="1"/>
      <c r="H144" s="1"/>
      <c r="I144" s="1"/>
      <c r="J144" s="10">
        <f t="shared" si="4"/>
        <v>0</v>
      </c>
      <c r="K144" s="10">
        <f t="shared" si="5"/>
        <v>0</v>
      </c>
      <c r="Q144" s="28"/>
    </row>
    <row r="145" spans="1:17" s="2" customFormat="1" x14ac:dyDescent="0.25">
      <c r="A145" t="s">
        <v>191</v>
      </c>
      <c r="B145" s="10">
        <v>95.612150472300002</v>
      </c>
      <c r="C145" s="10">
        <v>0</v>
      </c>
      <c r="D145" s="4"/>
      <c r="E145" s="4"/>
      <c r="F145" s="1"/>
      <c r="G145" s="1"/>
      <c r="H145" s="1"/>
      <c r="I145" s="1"/>
      <c r="J145" s="10">
        <f t="shared" si="4"/>
        <v>0</v>
      </c>
      <c r="K145" s="10">
        <f t="shared" si="5"/>
        <v>0</v>
      </c>
      <c r="Q145" s="28"/>
    </row>
    <row r="146" spans="1:17" s="2" customFormat="1" x14ac:dyDescent="0.25">
      <c r="A146"/>
      <c r="B146" s="10">
        <v>0</v>
      </c>
      <c r="C146" s="10">
        <v>0</v>
      </c>
      <c r="D146" s="7" t="s">
        <v>99</v>
      </c>
      <c r="E146" s="8" t="s">
        <v>100</v>
      </c>
      <c r="F146" s="8" t="s">
        <v>225</v>
      </c>
      <c r="G146" s="8" t="s">
        <v>162</v>
      </c>
      <c r="H146" s="8" t="s">
        <v>163</v>
      </c>
      <c r="I146" s="9" t="s">
        <v>164</v>
      </c>
      <c r="J146" s="10"/>
      <c r="K146" s="10"/>
      <c r="Q146" s="28"/>
    </row>
    <row r="147" spans="1:17" s="2" customFormat="1" x14ac:dyDescent="0.25">
      <c r="A147" t="s">
        <v>192</v>
      </c>
      <c r="B147" s="10">
        <v>37.251487197000003</v>
      </c>
      <c r="C147" s="10">
        <v>51.779567203830005</v>
      </c>
      <c r="D147" s="4"/>
      <c r="E147" s="4"/>
      <c r="F147" s="4"/>
      <c r="G147" s="4">
        <v>0</v>
      </c>
      <c r="H147" s="4"/>
      <c r="I147" s="4"/>
      <c r="J147" s="10">
        <f t="shared" si="4"/>
        <v>0</v>
      </c>
      <c r="K147" s="10">
        <f t="shared" si="5"/>
        <v>0</v>
      </c>
      <c r="Q147" s="28"/>
    </row>
    <row r="148" spans="1:17" s="2" customFormat="1" x14ac:dyDescent="0.25">
      <c r="A148" t="s">
        <v>193</v>
      </c>
      <c r="B148" s="10">
        <v>41.224979164680008</v>
      </c>
      <c r="C148" s="10">
        <v>55.753059171510003</v>
      </c>
      <c r="D148" s="4"/>
      <c r="E148" s="4"/>
      <c r="F148" s="4"/>
      <c r="G148" s="4"/>
      <c r="H148" s="4">
        <v>0</v>
      </c>
      <c r="I148" s="4"/>
      <c r="J148" s="10">
        <f t="shared" si="4"/>
        <v>0</v>
      </c>
      <c r="K148" s="10">
        <f t="shared" si="5"/>
        <v>0</v>
      </c>
      <c r="Q148" s="28"/>
    </row>
    <row r="149" spans="1:17" s="2" customFormat="1" x14ac:dyDescent="0.25">
      <c r="A149" t="s">
        <v>194</v>
      </c>
      <c r="B149" s="10">
        <v>57.118947035400005</v>
      </c>
      <c r="C149" s="10">
        <v>73.137086530109997</v>
      </c>
      <c r="D149" s="4"/>
      <c r="E149" s="4"/>
      <c r="F149" s="4"/>
      <c r="G149" s="4"/>
      <c r="H149" s="4"/>
      <c r="I149" s="4"/>
      <c r="J149" s="10">
        <f t="shared" si="4"/>
        <v>0</v>
      </c>
      <c r="K149" s="10">
        <f t="shared" si="5"/>
        <v>0</v>
      </c>
      <c r="Q149" s="28"/>
    </row>
    <row r="150" spans="1:17" s="2" customFormat="1" x14ac:dyDescent="0.25">
      <c r="A150" t="s">
        <v>195</v>
      </c>
      <c r="B150" s="10">
        <v>63.824214730860007</v>
      </c>
      <c r="C150" s="10">
        <v>81.084070465470006</v>
      </c>
      <c r="D150" s="4"/>
      <c r="E150" s="4"/>
      <c r="F150" s="4"/>
      <c r="G150" s="4"/>
      <c r="H150" s="4"/>
      <c r="I150" s="4"/>
      <c r="J150" s="10">
        <f t="shared" si="4"/>
        <v>0</v>
      </c>
      <c r="K150" s="10">
        <f t="shared" si="5"/>
        <v>0</v>
      </c>
      <c r="Q150" s="28"/>
    </row>
    <row r="151" spans="1:17" s="2" customFormat="1" x14ac:dyDescent="0.25">
      <c r="A151" t="s">
        <v>196</v>
      </c>
      <c r="B151" s="10">
        <v>69.039422938439998</v>
      </c>
      <c r="C151" s="10">
        <v>87.665166536939992</v>
      </c>
      <c r="D151" s="4"/>
      <c r="E151" s="4"/>
      <c r="F151" s="4"/>
      <c r="G151" s="4"/>
      <c r="H151" s="4"/>
      <c r="I151" s="4"/>
      <c r="J151" s="10">
        <f t="shared" si="4"/>
        <v>0</v>
      </c>
      <c r="K151" s="10">
        <f t="shared" si="5"/>
        <v>0</v>
      </c>
      <c r="Q151" s="28"/>
    </row>
    <row r="152" spans="1:17" s="2" customFormat="1" x14ac:dyDescent="0.25">
      <c r="A152" t="s">
        <v>197</v>
      </c>
      <c r="B152" s="10">
        <v>77.110578497790002</v>
      </c>
      <c r="C152" s="10">
        <v>98.34392620008002</v>
      </c>
      <c r="D152" s="4"/>
      <c r="E152" s="4"/>
      <c r="F152" s="4"/>
      <c r="G152" s="4"/>
      <c r="H152" s="4"/>
      <c r="I152" s="4"/>
      <c r="J152" s="10">
        <f t="shared" si="4"/>
        <v>0</v>
      </c>
      <c r="K152" s="10">
        <f t="shared" si="5"/>
        <v>0</v>
      </c>
      <c r="Q152" s="28"/>
    </row>
    <row r="153" spans="1:17" s="2" customFormat="1" x14ac:dyDescent="0.25">
      <c r="A153" t="s">
        <v>198</v>
      </c>
      <c r="B153" s="10">
        <v>81.084070465470006</v>
      </c>
      <c r="C153" s="10">
        <v>0</v>
      </c>
      <c r="D153" s="4"/>
      <c r="E153" s="4"/>
      <c r="F153" s="1"/>
      <c r="G153" s="1"/>
      <c r="H153" s="1"/>
      <c r="I153" s="1"/>
      <c r="J153" s="10">
        <f t="shared" si="4"/>
        <v>0</v>
      </c>
      <c r="K153" s="10">
        <f t="shared" si="5"/>
        <v>0</v>
      </c>
      <c r="Q153" s="28"/>
    </row>
    <row r="154" spans="1:17" s="2" customFormat="1" x14ac:dyDescent="0.25">
      <c r="A154" t="s">
        <v>199</v>
      </c>
      <c r="B154" s="10">
        <v>85.057562433150025</v>
      </c>
      <c r="C154" s="10">
        <v>0</v>
      </c>
      <c r="D154" s="4"/>
      <c r="E154" s="4"/>
      <c r="G154" s="1"/>
      <c r="H154" s="1"/>
      <c r="I154" s="1"/>
      <c r="J154" s="10">
        <f t="shared" si="4"/>
        <v>0</v>
      </c>
      <c r="K154" s="10">
        <f t="shared" si="5"/>
        <v>0</v>
      </c>
      <c r="Q154" s="28"/>
    </row>
    <row r="155" spans="1:17" s="2" customFormat="1" x14ac:dyDescent="0.25">
      <c r="A155" t="s">
        <v>200</v>
      </c>
      <c r="B155" s="10">
        <v>87.665166536939992</v>
      </c>
      <c r="C155" s="10">
        <v>0</v>
      </c>
      <c r="D155" s="4"/>
      <c r="E155" s="4"/>
      <c r="F155" s="1"/>
      <c r="G155" s="1"/>
      <c r="H155" s="1"/>
      <c r="I155" s="1"/>
      <c r="J155" s="10">
        <f t="shared" si="4"/>
        <v>0</v>
      </c>
      <c r="K155" s="10">
        <f t="shared" si="5"/>
        <v>0</v>
      </c>
      <c r="Q155" s="28"/>
    </row>
    <row r="156" spans="1:17" s="2" customFormat="1" x14ac:dyDescent="0.25">
      <c r="A156" t="s">
        <v>201</v>
      </c>
      <c r="B156" s="10">
        <v>91.638658504620025</v>
      </c>
      <c r="C156" s="10">
        <v>0</v>
      </c>
      <c r="D156" s="4"/>
      <c r="E156" s="4"/>
      <c r="F156" s="1"/>
      <c r="G156" s="1"/>
      <c r="H156" s="1"/>
      <c r="I156" s="1"/>
      <c r="J156" s="10">
        <f t="shared" si="4"/>
        <v>0</v>
      </c>
      <c r="K156" s="10">
        <f t="shared" si="5"/>
        <v>0</v>
      </c>
      <c r="Q156" s="28"/>
    </row>
    <row r="157" spans="1:17" s="2" customFormat="1" x14ac:dyDescent="0.25">
      <c r="A157" t="s">
        <v>202</v>
      </c>
      <c r="B157" s="10">
        <v>99.709814063970001</v>
      </c>
      <c r="C157" s="10">
        <v>0</v>
      </c>
      <c r="D157" s="4"/>
      <c r="E157" s="4"/>
      <c r="F157" s="1"/>
      <c r="G157" s="1"/>
      <c r="H157" s="1"/>
      <c r="I157" s="1"/>
      <c r="J157" s="10">
        <f t="shared" si="4"/>
        <v>0</v>
      </c>
      <c r="K157" s="10">
        <f t="shared" si="5"/>
        <v>0</v>
      </c>
      <c r="Q157" s="28"/>
    </row>
    <row r="158" spans="1:17" s="2" customFormat="1" x14ac:dyDescent="0.25">
      <c r="A158"/>
      <c r="B158" s="10">
        <v>0</v>
      </c>
      <c r="C158" s="10">
        <v>0</v>
      </c>
      <c r="D158" s="7" t="s">
        <v>99</v>
      </c>
      <c r="E158" s="8" t="s">
        <v>100</v>
      </c>
      <c r="F158" s="8" t="s">
        <v>225</v>
      </c>
      <c r="G158" s="8" t="s">
        <v>162</v>
      </c>
      <c r="H158" s="8" t="s">
        <v>163</v>
      </c>
      <c r="I158" s="9" t="s">
        <v>164</v>
      </c>
      <c r="J158" s="10"/>
      <c r="K158" s="10"/>
      <c r="Q158" s="28"/>
    </row>
    <row r="159" spans="1:17" s="2" customFormat="1" x14ac:dyDescent="0.25">
      <c r="A159" t="s">
        <v>203</v>
      </c>
      <c r="B159" s="10">
        <v>49.17196310004001</v>
      </c>
      <c r="C159" s="10">
        <v>63.824214730860007</v>
      </c>
      <c r="D159" s="4"/>
      <c r="E159" s="4"/>
      <c r="F159" s="4"/>
      <c r="G159" s="4">
        <v>0</v>
      </c>
      <c r="H159" s="4"/>
      <c r="I159" s="4"/>
      <c r="J159" s="10">
        <f t="shared" si="4"/>
        <v>0</v>
      </c>
      <c r="K159" s="10">
        <f t="shared" si="5"/>
        <v>0</v>
      </c>
      <c r="Q159" s="28"/>
    </row>
    <row r="160" spans="1:17" s="2" customFormat="1" x14ac:dyDescent="0.25">
      <c r="A160" t="s">
        <v>204</v>
      </c>
      <c r="B160" s="10">
        <v>54.511342931610002</v>
      </c>
      <c r="C160" s="10">
        <v>70.405310802330007</v>
      </c>
      <c r="D160" s="4"/>
      <c r="E160" s="4"/>
      <c r="F160" s="4"/>
      <c r="G160" s="4"/>
      <c r="H160" s="4">
        <v>0</v>
      </c>
      <c r="I160" s="4"/>
      <c r="J160" s="10">
        <f t="shared" si="4"/>
        <v>0</v>
      </c>
      <c r="K160" s="10">
        <f t="shared" si="5"/>
        <v>0</v>
      </c>
      <c r="Q160" s="28"/>
    </row>
    <row r="161" spans="1:17" s="2" customFormat="1" x14ac:dyDescent="0.25">
      <c r="A161" t="s">
        <v>205</v>
      </c>
      <c r="B161" s="10">
        <v>59.850722763180009</v>
      </c>
      <c r="C161" s="10">
        <v>77.110578497790002</v>
      </c>
      <c r="D161" s="4"/>
      <c r="E161" s="4"/>
      <c r="F161" s="4"/>
      <c r="G161" s="4"/>
      <c r="H161" s="4"/>
      <c r="I161" s="4"/>
      <c r="J161" s="10">
        <f t="shared" si="4"/>
        <v>0</v>
      </c>
      <c r="K161" s="10">
        <f t="shared" si="5"/>
        <v>0</v>
      </c>
      <c r="Q161" s="28"/>
    </row>
    <row r="162" spans="1:17" s="2" customFormat="1" x14ac:dyDescent="0.25">
      <c r="A162" t="s">
        <v>206</v>
      </c>
      <c r="B162" s="10">
        <v>65.065930970759993</v>
      </c>
      <c r="C162" s="10">
        <v>82.325786705370021</v>
      </c>
      <c r="D162" s="4"/>
      <c r="E162" s="4"/>
      <c r="F162" s="4"/>
      <c r="G162" s="4"/>
      <c r="H162" s="4"/>
      <c r="I162" s="4"/>
      <c r="J162" s="10">
        <f t="shared" si="4"/>
        <v>0</v>
      </c>
      <c r="K162" s="10">
        <f t="shared" si="5"/>
        <v>0</v>
      </c>
      <c r="Q162" s="28"/>
    </row>
    <row r="163" spans="1:17" s="2" customFormat="1" x14ac:dyDescent="0.25">
      <c r="A163" t="s">
        <v>207</v>
      </c>
      <c r="B163" s="10">
        <v>70.405310802330007</v>
      </c>
      <c r="C163" s="10">
        <v>90.39694226472001</v>
      </c>
      <c r="D163" s="4"/>
      <c r="E163" s="4"/>
      <c r="F163" s="4"/>
      <c r="G163" s="4"/>
      <c r="H163" s="4"/>
      <c r="I163" s="4"/>
      <c r="J163" s="10">
        <f t="shared" si="4"/>
        <v>0</v>
      </c>
      <c r="K163" s="10">
        <f t="shared" si="5"/>
        <v>0</v>
      </c>
      <c r="Q163" s="28"/>
    </row>
    <row r="164" spans="1:17" s="2" customFormat="1" x14ac:dyDescent="0.25">
      <c r="A164" t="s">
        <v>208</v>
      </c>
      <c r="B164" s="10">
        <v>81.084070465470006</v>
      </c>
      <c r="C164" s="10">
        <v>102.31741816776001</v>
      </c>
      <c r="D164" s="4"/>
      <c r="E164" s="4"/>
      <c r="F164" s="4"/>
      <c r="G164" s="4"/>
      <c r="H164" s="4"/>
      <c r="I164" s="4"/>
      <c r="J164" s="10">
        <f t="shared" si="4"/>
        <v>0</v>
      </c>
      <c r="K164" s="10">
        <f t="shared" si="5"/>
        <v>0</v>
      </c>
      <c r="Q164" s="28"/>
    </row>
    <row r="165" spans="1:17" s="2" customFormat="1" x14ac:dyDescent="0.25">
      <c r="A165" t="s">
        <v>209</v>
      </c>
      <c r="B165" s="10">
        <v>83.691674569260044</v>
      </c>
      <c r="C165" s="10">
        <v>0</v>
      </c>
      <c r="D165" s="4"/>
      <c r="E165" s="4"/>
      <c r="F165" s="1"/>
      <c r="G165" s="1"/>
      <c r="H165" s="1"/>
      <c r="I165" s="1"/>
      <c r="J165" s="10">
        <f t="shared" si="4"/>
        <v>0</v>
      </c>
      <c r="K165" s="10">
        <f t="shared" si="5"/>
        <v>0</v>
      </c>
      <c r="Q165" s="28"/>
    </row>
    <row r="166" spans="1:17" s="2" customFormat="1" x14ac:dyDescent="0.25">
      <c r="A166" t="s">
        <v>210</v>
      </c>
      <c r="B166" s="10">
        <v>86.423450297040006</v>
      </c>
      <c r="C166" s="10">
        <v>0</v>
      </c>
      <c r="D166" s="4"/>
      <c r="E166" s="4"/>
      <c r="G166" s="1"/>
      <c r="H166" s="1"/>
      <c r="I166" s="1"/>
      <c r="J166" s="10">
        <f t="shared" si="4"/>
        <v>0</v>
      </c>
      <c r="K166" s="10">
        <f t="shared" si="5"/>
        <v>0</v>
      </c>
      <c r="Q166" s="28"/>
    </row>
    <row r="167" spans="1:17" s="2" customFormat="1" x14ac:dyDescent="0.25">
      <c r="A167" t="s">
        <v>211</v>
      </c>
      <c r="B167" s="10">
        <v>90.39694226472001</v>
      </c>
      <c r="C167" s="10">
        <v>0</v>
      </c>
      <c r="D167" s="4"/>
      <c r="E167" s="4"/>
      <c r="F167" s="1"/>
      <c r="G167" s="1"/>
      <c r="H167" s="1"/>
      <c r="I167" s="1"/>
      <c r="J167" s="10">
        <f t="shared" si="4"/>
        <v>0</v>
      </c>
      <c r="K167" s="10">
        <f t="shared" si="5"/>
        <v>0</v>
      </c>
      <c r="Q167" s="28"/>
    </row>
    <row r="168" spans="1:17" s="2" customFormat="1" x14ac:dyDescent="0.25">
      <c r="A168" t="s">
        <v>212</v>
      </c>
      <c r="B168" s="10">
        <v>94.370434232400001</v>
      </c>
      <c r="C168" s="10">
        <v>0</v>
      </c>
      <c r="D168" s="4"/>
      <c r="E168" s="4"/>
      <c r="F168" s="1"/>
      <c r="G168" s="1"/>
      <c r="H168" s="1"/>
      <c r="I168" s="1"/>
      <c r="J168" s="10">
        <f t="shared" si="4"/>
        <v>0</v>
      </c>
      <c r="K168" s="10">
        <f t="shared" si="5"/>
        <v>0</v>
      </c>
      <c r="Q168" s="28"/>
    </row>
    <row r="169" spans="1:17" s="2" customFormat="1" x14ac:dyDescent="0.25">
      <c r="A169" t="s">
        <v>213</v>
      </c>
      <c r="B169" s="10">
        <v>103.68330603164999</v>
      </c>
      <c r="C169" s="10">
        <v>0</v>
      </c>
      <c r="D169" s="4"/>
      <c r="E169" s="4"/>
      <c r="F169" s="1"/>
      <c r="G169" s="1"/>
      <c r="H169" s="1"/>
      <c r="I169" s="1"/>
      <c r="J169" s="10">
        <f t="shared" si="4"/>
        <v>0</v>
      </c>
      <c r="K169" s="10">
        <f t="shared" si="5"/>
        <v>0</v>
      </c>
      <c r="Q169" s="28"/>
    </row>
    <row r="170" spans="1:17" s="2" customFormat="1" x14ac:dyDescent="0.25">
      <c r="A170"/>
      <c r="B170" s="10">
        <v>0</v>
      </c>
      <c r="C170" s="10">
        <v>0</v>
      </c>
      <c r="D170" s="7" t="s">
        <v>99</v>
      </c>
      <c r="E170" s="8" t="s">
        <v>100</v>
      </c>
      <c r="F170" s="8" t="s">
        <v>225</v>
      </c>
      <c r="G170" s="8" t="s">
        <v>162</v>
      </c>
      <c r="H170" s="8" t="s">
        <v>163</v>
      </c>
      <c r="I170" s="9" t="s">
        <v>164</v>
      </c>
      <c r="J170" s="10"/>
      <c r="K170" s="10"/>
      <c r="Q170" s="28"/>
    </row>
    <row r="171" spans="1:17" s="2" customFormat="1" x14ac:dyDescent="0.25">
      <c r="A171" t="s">
        <v>214</v>
      </c>
      <c r="B171" s="10">
        <v>57.118947035400005</v>
      </c>
      <c r="C171" s="10">
        <v>71.771198666220002</v>
      </c>
      <c r="D171" s="4"/>
      <c r="E171" s="4"/>
      <c r="F171" s="4"/>
      <c r="G171" s="4">
        <v>0</v>
      </c>
      <c r="H171" s="4"/>
      <c r="I171" s="4"/>
      <c r="J171" s="10">
        <f t="shared" si="4"/>
        <v>0</v>
      </c>
      <c r="K171" s="10">
        <f t="shared" si="5"/>
        <v>0</v>
      </c>
      <c r="Q171" s="28"/>
    </row>
    <row r="172" spans="1:17" s="2" customFormat="1" x14ac:dyDescent="0.25">
      <c r="A172" t="s">
        <v>215</v>
      </c>
      <c r="B172" s="10">
        <v>62.45832686696999</v>
      </c>
      <c r="C172" s="10">
        <v>78.352294737690016</v>
      </c>
      <c r="D172" s="4"/>
      <c r="E172" s="4"/>
      <c r="F172" s="4"/>
      <c r="G172" s="4"/>
      <c r="H172" s="4">
        <v>0</v>
      </c>
      <c r="I172" s="4"/>
      <c r="J172" s="10">
        <f t="shared" si="4"/>
        <v>0</v>
      </c>
      <c r="K172" s="10">
        <f t="shared" si="5"/>
        <v>0</v>
      </c>
      <c r="Q172" s="28"/>
    </row>
    <row r="173" spans="1:17" s="2" customFormat="1" x14ac:dyDescent="0.25">
      <c r="A173" t="s">
        <v>216</v>
      </c>
      <c r="B173" s="10">
        <v>69.039422938439998</v>
      </c>
      <c r="C173" s="10">
        <v>85.057562433150025</v>
      </c>
      <c r="D173" s="4"/>
      <c r="E173" s="4"/>
      <c r="F173" s="4"/>
      <c r="G173" s="4"/>
      <c r="H173" s="4"/>
      <c r="I173" s="4"/>
      <c r="J173" s="10">
        <f t="shared" si="4"/>
        <v>0</v>
      </c>
      <c r="K173" s="10">
        <f t="shared" si="5"/>
        <v>0</v>
      </c>
      <c r="Q173" s="28"/>
    </row>
    <row r="174" spans="1:17" s="2" customFormat="1" x14ac:dyDescent="0.25">
      <c r="A174" t="s">
        <v>217</v>
      </c>
      <c r="B174" s="10">
        <v>73.137086530109997</v>
      </c>
      <c r="C174" s="10">
        <v>91.638658504620025</v>
      </c>
      <c r="D174" s="4"/>
      <c r="E174" s="4"/>
      <c r="F174" s="4"/>
      <c r="G174" s="4"/>
      <c r="H174" s="4"/>
      <c r="I174" s="4"/>
      <c r="J174" s="10">
        <f t="shared" si="4"/>
        <v>0</v>
      </c>
      <c r="K174" s="10">
        <f t="shared" si="5"/>
        <v>0</v>
      </c>
      <c r="Q174" s="28"/>
    </row>
    <row r="175" spans="1:17" s="2" customFormat="1" x14ac:dyDescent="0.25">
      <c r="A175" t="s">
        <v>218</v>
      </c>
      <c r="B175" s="10">
        <v>79.718182601580011</v>
      </c>
      <c r="C175" s="10">
        <v>98.34392620008002</v>
      </c>
      <c r="D175" s="4"/>
      <c r="E175" s="4"/>
      <c r="F175" s="4"/>
      <c r="G175" s="4"/>
      <c r="H175" s="4"/>
      <c r="I175" s="4"/>
      <c r="J175" s="10">
        <f t="shared" si="4"/>
        <v>0</v>
      </c>
      <c r="K175" s="10">
        <f t="shared" si="5"/>
        <v>0</v>
      </c>
      <c r="Q175" s="28"/>
    </row>
    <row r="176" spans="1:17" s="2" customFormat="1" x14ac:dyDescent="0.25">
      <c r="A176" t="s">
        <v>219</v>
      </c>
      <c r="B176" s="10">
        <v>94.370434232400001</v>
      </c>
      <c r="C176" s="10">
        <v>116.96966979858001</v>
      </c>
      <c r="D176" s="4"/>
      <c r="E176" s="4"/>
      <c r="F176" s="4"/>
      <c r="G176" s="4"/>
      <c r="H176" s="4"/>
      <c r="I176" s="4"/>
      <c r="J176" s="10">
        <f t="shared" si="4"/>
        <v>0</v>
      </c>
      <c r="K176" s="10">
        <f t="shared" si="5"/>
        <v>0</v>
      </c>
      <c r="Q176" s="28"/>
    </row>
    <row r="177" spans="1:17" s="2" customFormat="1" x14ac:dyDescent="0.25">
      <c r="A177" t="s">
        <v>220</v>
      </c>
      <c r="B177" s="10">
        <v>96.978038336189996</v>
      </c>
      <c r="C177" s="10">
        <v>0</v>
      </c>
      <c r="D177" s="4"/>
      <c r="E177" s="4"/>
      <c r="F177" s="1"/>
      <c r="G177" s="1"/>
      <c r="H177" s="1"/>
      <c r="I177" s="1"/>
      <c r="J177" s="10">
        <f t="shared" si="4"/>
        <v>0</v>
      </c>
      <c r="K177" s="10">
        <f t="shared" si="5"/>
        <v>0</v>
      </c>
      <c r="Q177" s="28"/>
    </row>
    <row r="178" spans="1:17" s="2" customFormat="1" x14ac:dyDescent="0.25">
      <c r="A178" t="s">
        <v>221</v>
      </c>
      <c r="B178" s="10">
        <v>99.709814063970001</v>
      </c>
      <c r="C178" s="10">
        <v>0</v>
      </c>
      <c r="D178" s="4"/>
      <c r="E178" s="4"/>
      <c r="G178" s="1"/>
      <c r="H178" s="1"/>
      <c r="I178" s="1"/>
      <c r="J178" s="10">
        <f t="shared" si="4"/>
        <v>0</v>
      </c>
      <c r="K178" s="10">
        <f t="shared" si="5"/>
        <v>0</v>
      </c>
      <c r="Q178" s="28"/>
    </row>
    <row r="179" spans="1:17" s="2" customFormat="1" x14ac:dyDescent="0.25">
      <c r="A179" t="s">
        <v>222</v>
      </c>
      <c r="B179" s="10">
        <v>103.68330603164999</v>
      </c>
      <c r="C179" s="10">
        <v>0</v>
      </c>
      <c r="D179" s="4"/>
      <c r="E179" s="4"/>
      <c r="F179" s="1"/>
      <c r="G179" s="1"/>
      <c r="H179" s="1"/>
      <c r="I179" s="1"/>
      <c r="J179" s="10">
        <f t="shared" si="4"/>
        <v>0</v>
      </c>
      <c r="K179" s="10">
        <f t="shared" si="5"/>
        <v>0</v>
      </c>
      <c r="Q179" s="28"/>
    </row>
    <row r="180" spans="1:17" s="2" customFormat="1" x14ac:dyDescent="0.25">
      <c r="A180" t="s">
        <v>223</v>
      </c>
      <c r="B180" s="10">
        <v>107.65679799933002</v>
      </c>
      <c r="C180" s="10">
        <v>0</v>
      </c>
      <c r="D180" s="4"/>
      <c r="E180" s="4"/>
      <c r="F180" s="1"/>
      <c r="G180" s="1"/>
      <c r="H180" s="1"/>
      <c r="I180" s="1"/>
      <c r="J180" s="10">
        <f t="shared" si="4"/>
        <v>0</v>
      </c>
      <c r="K180" s="10">
        <f t="shared" si="5"/>
        <v>0</v>
      </c>
      <c r="Q180" s="28"/>
    </row>
    <row r="181" spans="1:17" s="2" customFormat="1" x14ac:dyDescent="0.25">
      <c r="A181" t="s">
        <v>224</v>
      </c>
      <c r="B181" s="10">
        <v>114.23789407080001</v>
      </c>
      <c r="C181" s="10">
        <v>0</v>
      </c>
      <c r="D181" s="4"/>
      <c r="E181" s="4"/>
      <c r="F181" s="1"/>
      <c r="G181" s="1"/>
      <c r="H181" s="1"/>
      <c r="I181" s="1"/>
      <c r="J181" s="10">
        <f t="shared" si="4"/>
        <v>0</v>
      </c>
      <c r="K181" s="10">
        <f t="shared" si="5"/>
        <v>0</v>
      </c>
      <c r="Q181" s="28"/>
    </row>
    <row r="182" spans="1:17" s="2" customFormat="1" x14ac:dyDescent="0.25">
      <c r="A182"/>
      <c r="B182" s="10"/>
      <c r="C182" s="10"/>
      <c r="D182" s="12"/>
      <c r="E182" s="12"/>
      <c r="F182" s="12"/>
      <c r="G182" s="3"/>
      <c r="H182" s="3"/>
      <c r="J182" s="10"/>
      <c r="K182" s="10"/>
      <c r="Q182" s="28"/>
    </row>
    <row r="183" spans="1:17" s="2" customFormat="1" x14ac:dyDescent="0.25">
      <c r="A183"/>
      <c r="C183"/>
      <c r="D183" s="5" t="s">
        <v>226</v>
      </c>
      <c r="E183" s="5" t="s">
        <v>161</v>
      </c>
      <c r="F183" s="1"/>
      <c r="G183" s="262" t="s">
        <v>227</v>
      </c>
      <c r="H183" s="262"/>
      <c r="J183" s="10"/>
      <c r="K183" s="10"/>
      <c r="Q183" s="28"/>
    </row>
    <row r="184" spans="1:17" s="10" customFormat="1" x14ac:dyDescent="0.25">
      <c r="A184" s="204" t="s">
        <v>613</v>
      </c>
      <c r="C184" s="28"/>
      <c r="D184" s="207">
        <f>ROUND(SUM(J1:J181),2)</f>
        <v>0</v>
      </c>
      <c r="E184" s="207">
        <f>ROUND(SUM(K1:K181),2)</f>
        <v>0</v>
      </c>
      <c r="F184" s="22"/>
      <c r="G184" s="263">
        <f>ROUND((D184+E184),2)</f>
        <v>0</v>
      </c>
      <c r="H184" s="263"/>
      <c r="Q184" s="28"/>
    </row>
    <row r="185" spans="1:17" s="2" customFormat="1" x14ac:dyDescent="0.25">
      <c r="A185"/>
      <c r="C185"/>
      <c r="D185" s="7" t="s">
        <v>99</v>
      </c>
      <c r="E185" s="8" t="s">
        <v>100</v>
      </c>
      <c r="F185" s="8" t="s">
        <v>225</v>
      </c>
      <c r="G185" s="8" t="s">
        <v>162</v>
      </c>
      <c r="H185" s="8" t="s">
        <v>163</v>
      </c>
      <c r="I185" s="9" t="s">
        <v>164</v>
      </c>
      <c r="J185" s="10"/>
      <c r="K185" s="10"/>
    </row>
    <row r="186" spans="1:17" s="2" customFormat="1" x14ac:dyDescent="0.25">
      <c r="A186" s="17" t="s">
        <v>595</v>
      </c>
      <c r="C186"/>
      <c r="D186" s="164">
        <f t="shared" ref="D186:I186" si="6">SUM(D3:D181)</f>
        <v>0</v>
      </c>
      <c r="E186" s="164">
        <f t="shared" si="6"/>
        <v>0</v>
      </c>
      <c r="F186" s="164">
        <f t="shared" si="6"/>
        <v>0</v>
      </c>
      <c r="G186" s="164">
        <f t="shared" si="6"/>
        <v>0</v>
      </c>
      <c r="H186" s="164">
        <f t="shared" si="6"/>
        <v>0</v>
      </c>
      <c r="I186" s="195">
        <f t="shared" si="6"/>
        <v>0</v>
      </c>
      <c r="J186" s="10"/>
      <c r="K186" s="10"/>
    </row>
    <row r="187" spans="1:17" s="2" customFormat="1" x14ac:dyDescent="0.25">
      <c r="A187"/>
      <c r="C187"/>
      <c r="D187" s="1"/>
      <c r="E187" s="1"/>
      <c r="F187" s="1"/>
      <c r="G187" s="3"/>
      <c r="H187" s="3"/>
      <c r="J187" s="10"/>
      <c r="K187" s="10"/>
      <c r="Q187" s="28"/>
    </row>
    <row r="188" spans="1:17" s="2" customFormat="1" x14ac:dyDescent="0.25">
      <c r="A188" s="260" t="s">
        <v>249</v>
      </c>
      <c r="B188" s="260"/>
      <c r="C188" s="260"/>
      <c r="D188" s="11" t="s">
        <v>155</v>
      </c>
      <c r="E188" s="16" t="s">
        <v>241</v>
      </c>
      <c r="F188"/>
      <c r="G188" s="3"/>
      <c r="H188" s="3"/>
      <c r="J188" s="10"/>
      <c r="K188" s="10"/>
      <c r="Q188" s="28"/>
    </row>
    <row r="189" spans="1:17" s="2" customFormat="1" x14ac:dyDescent="0.25">
      <c r="A189" s="23" t="s">
        <v>151</v>
      </c>
      <c r="B189" s="184">
        <v>12.313124999999999</v>
      </c>
      <c r="C189" s="10"/>
      <c r="D189" s="4"/>
      <c r="E189" s="3">
        <f>IFERROR((ROUND((B189*D189),2)),"REVISAR")</f>
        <v>0</v>
      </c>
      <c r="F189" s="1"/>
      <c r="G189" s="3"/>
      <c r="H189" s="3"/>
      <c r="J189" s="10"/>
      <c r="K189" s="10"/>
      <c r="Q189" s="28"/>
    </row>
    <row r="190" spans="1:17" s="2" customFormat="1" x14ac:dyDescent="0.25">
      <c r="A190" s="24" t="s">
        <v>153</v>
      </c>
      <c r="B190" s="184">
        <v>19.153750000000002</v>
      </c>
      <c r="C190" s="10"/>
      <c r="D190" s="4"/>
      <c r="E190" s="3">
        <f t="shared" ref="E190:E208" si="7">IFERROR((ROUND((B190*D190),2)),"REVISAR")</f>
        <v>0</v>
      </c>
      <c r="F190" s="1"/>
      <c r="G190" s="3"/>
      <c r="H190" s="3"/>
      <c r="J190" s="10"/>
      <c r="K190" s="10"/>
      <c r="L190"/>
      <c r="M190"/>
      <c r="N190"/>
      <c r="O190"/>
      <c r="P190"/>
      <c r="Q190" s="28"/>
    </row>
    <row r="191" spans="1:17" s="2" customFormat="1" x14ac:dyDescent="0.25">
      <c r="A191" s="24" t="s">
        <v>152</v>
      </c>
      <c r="B191" s="184">
        <v>15.049375000000001</v>
      </c>
      <c r="C191" s="10"/>
      <c r="D191" s="4"/>
      <c r="E191" s="3">
        <f t="shared" si="7"/>
        <v>0</v>
      </c>
      <c r="F191" s="1"/>
      <c r="G191" s="3"/>
      <c r="H191" s="3"/>
      <c r="J191" s="10"/>
      <c r="K191" s="10"/>
      <c r="L191"/>
      <c r="M191"/>
      <c r="N191"/>
      <c r="O191"/>
      <c r="P191"/>
      <c r="Q191" s="28"/>
    </row>
    <row r="192" spans="1:17" s="2" customFormat="1" x14ac:dyDescent="0.25">
      <c r="A192" s="24" t="s">
        <v>154</v>
      </c>
      <c r="B192" s="184">
        <v>21.89</v>
      </c>
      <c r="C192" s="10"/>
      <c r="D192" s="4"/>
      <c r="E192" s="3">
        <f t="shared" si="7"/>
        <v>0</v>
      </c>
      <c r="F192" s="1"/>
      <c r="G192" s="3"/>
      <c r="H192" s="3"/>
      <c r="J192" s="10"/>
      <c r="K192" s="10"/>
      <c r="L192"/>
      <c r="M192"/>
      <c r="N192"/>
      <c r="O192"/>
      <c r="P192"/>
      <c r="Q192" s="28"/>
    </row>
    <row r="193" spans="1:17" s="2" customFormat="1" x14ac:dyDescent="0.25">
      <c r="A193" s="24" t="s">
        <v>230</v>
      </c>
      <c r="B193" s="184">
        <v>36.939374999999998</v>
      </c>
      <c r="C193" s="10"/>
      <c r="D193" s="4"/>
      <c r="E193" s="3">
        <f t="shared" si="7"/>
        <v>0</v>
      </c>
      <c r="F193" s="1"/>
      <c r="G193" s="3"/>
      <c r="H193" s="3"/>
      <c r="J193" s="10"/>
      <c r="K193" s="10"/>
      <c r="L193"/>
      <c r="M193"/>
      <c r="N193"/>
      <c r="O193"/>
      <c r="P193"/>
      <c r="Q193" s="28"/>
    </row>
    <row r="194" spans="1:17" s="2" customFormat="1" x14ac:dyDescent="0.25">
      <c r="A194" s="24" t="s">
        <v>231</v>
      </c>
      <c r="B194" s="184">
        <v>56.093125000000008</v>
      </c>
      <c r="C194" s="10"/>
      <c r="D194" s="4"/>
      <c r="E194" s="3">
        <f t="shared" si="7"/>
        <v>0</v>
      </c>
      <c r="F194" s="1"/>
      <c r="G194" s="3"/>
      <c r="H194" s="3"/>
      <c r="J194" s="10"/>
      <c r="K194" s="10"/>
      <c r="L194"/>
      <c r="M194"/>
      <c r="N194"/>
      <c r="O194"/>
      <c r="P194"/>
      <c r="Q194" s="28"/>
    </row>
    <row r="195" spans="1:17" s="2" customFormat="1" x14ac:dyDescent="0.25">
      <c r="A195" t="s">
        <v>232</v>
      </c>
      <c r="B195" s="184">
        <v>77.983125000000001</v>
      </c>
      <c r="C195" s="10"/>
      <c r="D195" s="4"/>
      <c r="E195" s="3">
        <f t="shared" si="7"/>
        <v>0</v>
      </c>
      <c r="F195" s="1"/>
      <c r="G195" s="3"/>
      <c r="H195" s="3"/>
      <c r="J195" s="10"/>
      <c r="K195" s="10"/>
      <c r="L195"/>
      <c r="M195"/>
      <c r="N195"/>
      <c r="O195"/>
      <c r="P195"/>
      <c r="Q195" s="28"/>
    </row>
    <row r="196" spans="1:17" s="2" customFormat="1" x14ac:dyDescent="0.25">
      <c r="A196" t="s">
        <v>233</v>
      </c>
      <c r="B196" s="184">
        <v>131.33999999999997</v>
      </c>
      <c r="C196" s="10"/>
      <c r="D196" s="4"/>
      <c r="E196" s="3">
        <f t="shared" si="7"/>
        <v>0</v>
      </c>
      <c r="F196" s="1"/>
      <c r="G196" s="3"/>
      <c r="H196" s="3"/>
      <c r="J196" s="10"/>
      <c r="K196" s="10"/>
      <c r="L196"/>
      <c r="M196"/>
      <c r="N196"/>
      <c r="O196"/>
      <c r="P196"/>
      <c r="Q196" s="28"/>
    </row>
    <row r="197" spans="1:17" s="2" customFormat="1" x14ac:dyDescent="0.25">
      <c r="A197" t="s">
        <v>147</v>
      </c>
      <c r="B197" s="184">
        <v>30.098750000000003</v>
      </c>
      <c r="C197" s="10"/>
      <c r="D197" s="4"/>
      <c r="E197" s="3">
        <f t="shared" si="7"/>
        <v>0</v>
      </c>
      <c r="F197" s="1"/>
      <c r="G197" s="3"/>
      <c r="H197" s="3"/>
      <c r="J197" s="10"/>
      <c r="K197" s="10"/>
      <c r="L197"/>
      <c r="M197"/>
      <c r="N197"/>
      <c r="O197"/>
      <c r="P197"/>
      <c r="Q197" s="28"/>
    </row>
    <row r="198" spans="1:17" s="2" customFormat="1" x14ac:dyDescent="0.25">
      <c r="A198" t="s">
        <v>148</v>
      </c>
      <c r="B198" s="184">
        <v>43.78</v>
      </c>
      <c r="C198" s="10"/>
      <c r="D198" s="4"/>
      <c r="E198" s="3">
        <f t="shared" si="7"/>
        <v>0</v>
      </c>
      <c r="F198" s="1"/>
      <c r="G198" s="3"/>
      <c r="H198" s="3"/>
      <c r="J198" s="10"/>
      <c r="K198" s="10"/>
      <c r="L198"/>
      <c r="M198"/>
      <c r="N198"/>
      <c r="O198"/>
      <c r="P198"/>
      <c r="Q198" s="28"/>
    </row>
    <row r="199" spans="1:17" s="2" customFormat="1" x14ac:dyDescent="0.25">
      <c r="A199" t="s">
        <v>149</v>
      </c>
      <c r="B199" s="184">
        <v>34.327500000000001</v>
      </c>
      <c r="C199" s="10"/>
      <c r="D199" s="4"/>
      <c r="E199" s="3">
        <f t="shared" si="7"/>
        <v>0</v>
      </c>
      <c r="F199" s="1"/>
      <c r="G199" s="3"/>
      <c r="H199" s="3"/>
      <c r="J199" s="10"/>
      <c r="K199" s="10"/>
      <c r="L199"/>
      <c r="M199"/>
      <c r="N199"/>
      <c r="O199"/>
      <c r="P199"/>
      <c r="Q199" s="28"/>
    </row>
    <row r="200" spans="1:17" s="2" customFormat="1" x14ac:dyDescent="0.25">
      <c r="A200" t="s">
        <v>150</v>
      </c>
      <c r="B200" s="184">
        <v>51.988749999999996</v>
      </c>
      <c r="C200" s="10"/>
      <c r="D200" s="4"/>
      <c r="E200" s="3">
        <f t="shared" si="7"/>
        <v>0</v>
      </c>
      <c r="F200" s="1"/>
      <c r="G200" s="3"/>
      <c r="H200" s="3"/>
      <c r="J200" s="10"/>
      <c r="K200" s="10"/>
      <c r="L200"/>
      <c r="M200"/>
      <c r="N200"/>
      <c r="O200"/>
      <c r="P200"/>
      <c r="Q200" s="28"/>
    </row>
    <row r="201" spans="1:17" s="2" customFormat="1" x14ac:dyDescent="0.25">
      <c r="A201" t="s">
        <v>234</v>
      </c>
      <c r="B201" s="184">
        <v>56.093125000000008</v>
      </c>
      <c r="C201" s="10"/>
      <c r="D201" s="4"/>
      <c r="E201" s="3">
        <f t="shared" si="7"/>
        <v>0</v>
      </c>
      <c r="F201" s="1"/>
      <c r="G201" s="3"/>
      <c r="H201" s="3"/>
      <c r="J201" s="10"/>
      <c r="K201" s="10"/>
      <c r="L201"/>
      <c r="M201"/>
      <c r="N201"/>
      <c r="O201"/>
      <c r="P201"/>
      <c r="Q201" s="28"/>
    </row>
    <row r="202" spans="1:17" s="2" customFormat="1" x14ac:dyDescent="0.25">
      <c r="A202" t="s">
        <v>235</v>
      </c>
      <c r="B202" s="184">
        <v>80.719375000000014</v>
      </c>
      <c r="C202" s="10"/>
      <c r="D202" s="4"/>
      <c r="E202" s="3">
        <f t="shared" si="7"/>
        <v>0</v>
      </c>
      <c r="F202" s="1"/>
      <c r="G202" s="3"/>
      <c r="H202" s="3"/>
      <c r="J202" s="10"/>
      <c r="K202" s="10"/>
      <c r="L202"/>
      <c r="M202"/>
      <c r="N202"/>
      <c r="O202"/>
      <c r="P202"/>
      <c r="Q202" s="28"/>
    </row>
    <row r="203" spans="1:17" s="2" customFormat="1" x14ac:dyDescent="0.25">
      <c r="A203" t="s">
        <v>236</v>
      </c>
      <c r="B203" s="184">
        <v>30.098750000000003</v>
      </c>
      <c r="C203" s="10"/>
      <c r="D203" s="4"/>
      <c r="E203" s="3">
        <f t="shared" si="7"/>
        <v>0</v>
      </c>
      <c r="F203" s="1"/>
      <c r="G203" s="3"/>
      <c r="H203" s="3"/>
      <c r="J203" s="10"/>
      <c r="K203" s="10"/>
      <c r="L203"/>
      <c r="M203"/>
      <c r="N203"/>
      <c r="O203"/>
      <c r="P203"/>
      <c r="Q203" s="28"/>
    </row>
    <row r="204" spans="1:17" s="2" customFormat="1" x14ac:dyDescent="0.25">
      <c r="A204" s="25" t="s">
        <v>237</v>
      </c>
      <c r="B204" s="184">
        <v>35.571249999999999</v>
      </c>
      <c r="C204" s="10"/>
      <c r="D204" s="4"/>
      <c r="E204" s="3">
        <f t="shared" si="7"/>
        <v>0</v>
      </c>
      <c r="F204" s="1"/>
      <c r="G204" s="3"/>
      <c r="H204" s="3"/>
      <c r="J204" s="10"/>
      <c r="K204" s="10"/>
      <c r="L204"/>
      <c r="M204"/>
      <c r="N204"/>
      <c r="O204"/>
      <c r="P204"/>
      <c r="Q204" s="28"/>
    </row>
    <row r="205" spans="1:17" s="2" customFormat="1" x14ac:dyDescent="0.25">
      <c r="A205" t="s">
        <v>239</v>
      </c>
      <c r="B205" s="184">
        <v>1.6168750000000001</v>
      </c>
      <c r="C205" s="10"/>
      <c r="D205" s="4"/>
      <c r="E205" s="3">
        <f t="shared" si="7"/>
        <v>0</v>
      </c>
      <c r="F205" s="1"/>
      <c r="G205" s="3"/>
      <c r="H205" s="3"/>
      <c r="J205" s="10"/>
      <c r="K205" s="10"/>
      <c r="L205"/>
      <c r="M205"/>
      <c r="N205"/>
      <c r="O205"/>
      <c r="P205"/>
      <c r="Q205" s="28"/>
    </row>
    <row r="206" spans="1:17" s="2" customFormat="1" x14ac:dyDescent="0.25">
      <c r="A206" t="s">
        <v>238</v>
      </c>
      <c r="B206" s="184">
        <v>1.6168750000000001</v>
      </c>
      <c r="C206" s="10"/>
      <c r="D206" s="4"/>
      <c r="E206" s="3">
        <f t="shared" si="7"/>
        <v>0</v>
      </c>
      <c r="F206" s="1"/>
      <c r="G206" s="3"/>
      <c r="H206" s="3"/>
      <c r="J206" s="10"/>
      <c r="K206" s="10"/>
      <c r="L206"/>
      <c r="M206"/>
      <c r="N206"/>
      <c r="O206"/>
      <c r="P206"/>
      <c r="Q206" s="28"/>
    </row>
    <row r="207" spans="1:17" s="2" customFormat="1" x14ac:dyDescent="0.25">
      <c r="A207" t="s">
        <v>229</v>
      </c>
      <c r="B207" s="184">
        <v>2.7362500000000001</v>
      </c>
      <c r="C207" s="10"/>
      <c r="D207" s="4"/>
      <c r="E207" s="3">
        <f t="shared" si="7"/>
        <v>0</v>
      </c>
      <c r="F207" s="1"/>
      <c r="G207" s="3"/>
      <c r="H207" s="3"/>
      <c r="J207" s="10"/>
      <c r="K207" s="10"/>
      <c r="L207"/>
      <c r="M207"/>
      <c r="N207"/>
      <c r="O207"/>
      <c r="P207"/>
      <c r="Q207" s="28"/>
    </row>
    <row r="208" spans="1:17" s="2" customFormat="1" x14ac:dyDescent="0.25">
      <c r="A208" t="s">
        <v>246</v>
      </c>
      <c r="B208" s="21">
        <v>212.80562499999999</v>
      </c>
      <c r="C208" s="10"/>
      <c r="D208" s="4"/>
      <c r="E208" s="3">
        <f t="shared" si="7"/>
        <v>0</v>
      </c>
      <c r="F208" s="1"/>
      <c r="G208" s="3"/>
      <c r="H208" s="3"/>
      <c r="J208" s="10"/>
      <c r="K208" s="10"/>
      <c r="L208"/>
      <c r="M208"/>
      <c r="N208"/>
      <c r="O208"/>
      <c r="P208"/>
      <c r="Q208" s="28"/>
    </row>
    <row r="209" spans="1:17" s="2" customFormat="1" x14ac:dyDescent="0.25">
      <c r="A209"/>
      <c r="B209" s="10"/>
      <c r="C209" s="10"/>
      <c r="D209" s="1"/>
      <c r="E209" s="22"/>
      <c r="F209" s="1"/>
      <c r="G209" s="1"/>
      <c r="H209" s="1"/>
      <c r="J209" s="10"/>
      <c r="K209" s="10"/>
      <c r="L209"/>
      <c r="M209"/>
      <c r="N209"/>
      <c r="O209"/>
      <c r="P209"/>
      <c r="Q209" s="28"/>
    </row>
    <row r="210" spans="1:17" x14ac:dyDescent="0.25">
      <c r="A210" s="17" t="s">
        <v>156</v>
      </c>
      <c r="B210" s="10"/>
      <c r="C210" s="10"/>
      <c r="E210" s="15">
        <f>ROUND((SUM(E189:E208)),2)</f>
        <v>0</v>
      </c>
      <c r="G210" s="3"/>
      <c r="H210" s="3"/>
    </row>
    <row r="211" spans="1:17" x14ac:dyDescent="0.25">
      <c r="B211" s="10"/>
      <c r="C211" s="10"/>
      <c r="G211" s="3"/>
      <c r="H211" s="3"/>
    </row>
    <row r="213" spans="1:17" x14ac:dyDescent="0.25">
      <c r="A213" s="17" t="s">
        <v>101</v>
      </c>
      <c r="E213" s="4"/>
      <c r="G213" s="3"/>
      <c r="H213" s="3"/>
    </row>
    <row r="214" spans="1:17" x14ac:dyDescent="0.25">
      <c r="E214" s="12"/>
      <c r="G214" s="3"/>
      <c r="H214" s="3"/>
    </row>
    <row r="216" spans="1:17" s="28" customFormat="1" x14ac:dyDescent="0.25">
      <c r="A216" s="204" t="s">
        <v>157</v>
      </c>
      <c r="B216" s="10"/>
      <c r="C216" s="205"/>
      <c r="D216" s="22"/>
      <c r="E216" s="265">
        <f>IFERROR((ROUND((G184+E210)-((G184+E210)*E213/100),2)),"VER DTO")</f>
        <v>0</v>
      </c>
      <c r="F216" s="266"/>
      <c r="G216" s="206" t="s">
        <v>160</v>
      </c>
      <c r="H216" s="22"/>
      <c r="I216" s="10"/>
      <c r="J216" s="10"/>
      <c r="K216" s="10"/>
    </row>
    <row r="217" spans="1:17" s="28" customFormat="1" x14ac:dyDescent="0.25">
      <c r="A217" s="204" t="s">
        <v>158</v>
      </c>
      <c r="B217" s="10"/>
      <c r="C217" s="205"/>
      <c r="D217" s="22"/>
      <c r="E217" s="265">
        <f>IFERROR((ROUND(E216*1.21,2)),"REVISAR")</f>
        <v>0</v>
      </c>
      <c r="F217" s="266"/>
      <c r="G217" s="206" t="s">
        <v>159</v>
      </c>
      <c r="H217" s="22"/>
      <c r="I217" s="10"/>
      <c r="J217" s="10"/>
      <c r="K217" s="10"/>
    </row>
    <row r="218" spans="1:17" x14ac:dyDescent="0.25">
      <c r="C218" s="26"/>
      <c r="E218" s="192"/>
      <c r="F218" s="192"/>
      <c r="G218" s="2"/>
    </row>
    <row r="219" spans="1:17" ht="21" x14ac:dyDescent="0.35">
      <c r="A219" s="267" t="s">
        <v>608</v>
      </c>
      <c r="B219" s="267"/>
      <c r="C219" s="267"/>
      <c r="D219" s="267"/>
      <c r="E219" s="267"/>
      <c r="F219" s="267"/>
      <c r="G219" s="267"/>
      <c r="H219" s="267"/>
      <c r="I219" s="267"/>
      <c r="J219" s="267"/>
      <c r="K219" s="210"/>
      <c r="L219" s="75"/>
    </row>
    <row r="220" spans="1:17" x14ac:dyDescent="0.25">
      <c r="A220" s="17" t="s">
        <v>594</v>
      </c>
      <c r="E220" s="4"/>
    </row>
    <row r="222" spans="1:17" s="28" customFormat="1" x14ac:dyDescent="0.25">
      <c r="A222" s="204" t="s">
        <v>592</v>
      </c>
      <c r="B222" s="10"/>
      <c r="D222" s="22"/>
      <c r="E222" s="264">
        <f>IFERROR(ROUND((E216*E220/100)+E216,2),"REVISAR")</f>
        <v>0</v>
      </c>
      <c r="F222" s="264"/>
      <c r="G222" s="206" t="s">
        <v>160</v>
      </c>
      <c r="H222" s="10"/>
      <c r="I222" s="10"/>
      <c r="J222" s="10"/>
      <c r="K222" s="10"/>
    </row>
    <row r="223" spans="1:17" s="28" customFormat="1" x14ac:dyDescent="0.25">
      <c r="A223" s="204" t="s">
        <v>593</v>
      </c>
      <c r="B223" s="10"/>
      <c r="D223" s="22"/>
      <c r="E223" s="264">
        <f>IFERROR((ROUND(E222*1.21,2)),"REVISAR")</f>
        <v>0</v>
      </c>
      <c r="F223" s="264"/>
      <c r="G223" s="206" t="s">
        <v>159</v>
      </c>
      <c r="H223" s="10"/>
      <c r="I223" s="10"/>
      <c r="J223" s="10"/>
      <c r="K223" s="10"/>
    </row>
    <row r="226" spans="1:15" ht="14.45" customHeight="1" x14ac:dyDescent="0.25">
      <c r="A226" s="252" t="s">
        <v>606</v>
      </c>
      <c r="B226" s="253"/>
      <c r="C226" s="253"/>
      <c r="D226" s="253"/>
      <c r="E226" s="253"/>
      <c r="F226" s="253"/>
      <c r="G226" s="253"/>
      <c r="H226" s="253"/>
      <c r="I226" s="253"/>
      <c r="J226" s="253"/>
      <c r="K226" s="253"/>
      <c r="L226" s="253"/>
      <c r="M226" s="167"/>
      <c r="N226" s="167"/>
      <c r="O226" s="167"/>
    </row>
    <row r="227" spans="1:15" ht="14.45" customHeight="1" x14ac:dyDescent="0.25">
      <c r="A227" s="252"/>
      <c r="B227" s="253"/>
      <c r="C227" s="253"/>
      <c r="D227" s="253"/>
      <c r="E227" s="253"/>
      <c r="F227" s="253"/>
      <c r="G227" s="253"/>
      <c r="H227" s="253"/>
      <c r="I227" s="253"/>
      <c r="J227" s="253"/>
      <c r="K227" s="253"/>
      <c r="L227" s="253"/>
      <c r="M227" s="167"/>
      <c r="N227" s="167"/>
      <c r="O227" s="167"/>
    </row>
    <row r="228" spans="1:15" ht="15" customHeight="1" thickBot="1" x14ac:dyDescent="0.3">
      <c r="A228" s="252"/>
      <c r="B228" s="253"/>
      <c r="C228" s="253"/>
      <c r="D228" s="253"/>
      <c r="E228" s="253"/>
      <c r="F228" s="253"/>
      <c r="G228" s="253"/>
      <c r="H228" s="253"/>
      <c r="I228" s="253"/>
      <c r="J228" s="253"/>
      <c r="K228" s="253"/>
      <c r="L228" s="253"/>
      <c r="M228" s="167"/>
      <c r="N228" s="167"/>
      <c r="O228" s="167"/>
    </row>
    <row r="229" spans="1:15" ht="15.75" thickBot="1" x14ac:dyDescent="0.3">
      <c r="A229" s="194" t="s">
        <v>611</v>
      </c>
      <c r="B229" s="142"/>
      <c r="C229" s="143"/>
      <c r="D229" s="144" t="s">
        <v>579</v>
      </c>
      <c r="E229" s="145"/>
      <c r="F229" s="145"/>
      <c r="G229" s="172"/>
      <c r="H229" s="153"/>
      <c r="I229" s="168" t="s">
        <v>580</v>
      </c>
      <c r="J229" s="211"/>
      <c r="K229" s="211"/>
      <c r="L229" s="166"/>
    </row>
    <row r="230" spans="1:15" ht="15.75" thickBot="1" x14ac:dyDescent="0.3">
      <c r="A230" s="146"/>
      <c r="D230" s="147" t="s">
        <v>581</v>
      </c>
      <c r="E230" s="148"/>
      <c r="F230" s="148"/>
      <c r="G230" s="173"/>
      <c r="H230" s="176"/>
      <c r="I230" s="169" t="s">
        <v>582</v>
      </c>
      <c r="J230" s="212"/>
      <c r="K230" s="212"/>
      <c r="L230" s="149"/>
    </row>
    <row r="231" spans="1:15" ht="21.75" thickBot="1" x14ac:dyDescent="0.4">
      <c r="A231" s="150" t="s">
        <v>583</v>
      </c>
      <c r="D231" s="151" t="s">
        <v>584</v>
      </c>
      <c r="E231" s="152"/>
      <c r="F231" s="152"/>
      <c r="G231" s="174" t="s">
        <v>585</v>
      </c>
      <c r="H231" s="177"/>
      <c r="I231" s="170" t="s">
        <v>584</v>
      </c>
      <c r="J231" s="213"/>
      <c r="K231" s="214" t="s">
        <v>585</v>
      </c>
      <c r="L231" s="149"/>
    </row>
    <row r="232" spans="1:15" ht="21.75" thickBot="1" x14ac:dyDescent="0.4">
      <c r="A232" s="150" t="s">
        <v>586</v>
      </c>
      <c r="D232" s="179"/>
      <c r="E232" s="254" t="s">
        <v>587</v>
      </c>
      <c r="F232" s="255"/>
      <c r="G232" s="180"/>
      <c r="H232" s="178"/>
      <c r="I232" s="181"/>
      <c r="J232" s="244" t="s">
        <v>587</v>
      </c>
      <c r="K232" s="243"/>
      <c r="L232" s="149"/>
    </row>
    <row r="233" spans="1:15" ht="21.75" thickBot="1" x14ac:dyDescent="0.4">
      <c r="A233" s="150" t="s">
        <v>588</v>
      </c>
      <c r="D233" s="153"/>
      <c r="E233" s="153"/>
      <c r="F233" s="153"/>
      <c r="G233" s="175"/>
      <c r="H233" s="153"/>
      <c r="I233" s="171"/>
      <c r="J233" s="216"/>
      <c r="K233" s="216"/>
      <c r="L233" s="149"/>
    </row>
    <row r="234" spans="1:15" s="196" customFormat="1" ht="19.5" thickBot="1" x14ac:dyDescent="0.3">
      <c r="A234" s="197"/>
      <c r="B234" s="141"/>
      <c r="C234" s="198"/>
      <c r="D234" s="256" t="s">
        <v>589</v>
      </c>
      <c r="E234" s="257"/>
      <c r="F234" s="258"/>
      <c r="G234" s="199"/>
      <c r="H234" s="178"/>
      <c r="I234" s="257" t="s">
        <v>590</v>
      </c>
      <c r="J234" s="257"/>
      <c r="K234" s="217" t="str">
        <f>IFERROR(((G234*(I232/D232))*(K232/G232)),"")</f>
        <v/>
      </c>
      <c r="L234" s="154"/>
    </row>
    <row r="235" spans="1:15" x14ac:dyDescent="0.25">
      <c r="A235" s="259" t="s">
        <v>591</v>
      </c>
      <c r="B235" s="259"/>
      <c r="C235" s="259"/>
      <c r="D235" s="259"/>
      <c r="E235" s="259"/>
      <c r="F235" s="259"/>
      <c r="G235" s="259"/>
      <c r="H235" s="259"/>
      <c r="I235" s="259"/>
      <c r="J235" s="259"/>
      <c r="K235" s="259"/>
      <c r="L235" s="259"/>
      <c r="M235" s="2"/>
      <c r="O235" s="2"/>
    </row>
    <row r="236" spans="1:15" x14ac:dyDescent="0.25">
      <c r="I236" s="1"/>
      <c r="J236" s="22"/>
      <c r="K236" s="22"/>
      <c r="L236" s="75"/>
    </row>
    <row r="237" spans="1:15" ht="14.45" customHeight="1" x14ac:dyDescent="0.25">
      <c r="A237" s="252" t="s">
        <v>606</v>
      </c>
      <c r="B237" s="253"/>
      <c r="C237" s="253"/>
      <c r="D237" s="253"/>
      <c r="E237" s="253"/>
      <c r="F237" s="253"/>
      <c r="G237" s="253"/>
      <c r="H237" s="253"/>
      <c r="I237" s="253"/>
      <c r="J237" s="253"/>
      <c r="K237" s="253"/>
      <c r="L237" s="253"/>
      <c r="M237" s="167"/>
      <c r="N237" s="167"/>
      <c r="O237" s="167"/>
    </row>
    <row r="238" spans="1:15" ht="14.45" customHeight="1" x14ac:dyDescent="0.25">
      <c r="A238" s="252"/>
      <c r="B238" s="253"/>
      <c r="C238" s="253"/>
      <c r="D238" s="253"/>
      <c r="E238" s="253"/>
      <c r="F238" s="253"/>
      <c r="G238" s="253"/>
      <c r="H238" s="253"/>
      <c r="I238" s="253"/>
      <c r="J238" s="253"/>
      <c r="K238" s="253"/>
      <c r="L238" s="253"/>
      <c r="M238" s="167"/>
      <c r="N238" s="167"/>
      <c r="O238" s="167"/>
    </row>
    <row r="239" spans="1:15" ht="15" customHeight="1" thickBot="1" x14ac:dyDescent="0.3">
      <c r="A239" s="252"/>
      <c r="B239" s="253"/>
      <c r="C239" s="253"/>
      <c r="D239" s="253"/>
      <c r="E239" s="253"/>
      <c r="F239" s="253"/>
      <c r="G239" s="253"/>
      <c r="H239" s="253"/>
      <c r="I239" s="253"/>
      <c r="J239" s="253"/>
      <c r="K239" s="253"/>
      <c r="L239" s="253"/>
      <c r="M239" s="167"/>
      <c r="N239" s="167"/>
      <c r="O239" s="167"/>
    </row>
    <row r="240" spans="1:15" ht="15.75" thickBot="1" x14ac:dyDescent="0.3">
      <c r="A240" s="194" t="s">
        <v>611</v>
      </c>
      <c r="B240" s="142"/>
      <c r="C240" s="143"/>
      <c r="D240" s="144" t="s">
        <v>579</v>
      </c>
      <c r="E240" s="145"/>
      <c r="F240" s="145"/>
      <c r="G240" s="172"/>
      <c r="H240" s="153"/>
      <c r="I240" s="168" t="s">
        <v>580</v>
      </c>
      <c r="J240" s="211"/>
      <c r="K240" s="211"/>
      <c r="L240" s="166"/>
    </row>
    <row r="241" spans="1:15" ht="15.75" thickBot="1" x14ac:dyDescent="0.3">
      <c r="A241" s="146"/>
      <c r="D241" s="147" t="s">
        <v>581</v>
      </c>
      <c r="E241" s="148"/>
      <c r="F241" s="148"/>
      <c r="G241" s="173"/>
      <c r="H241" s="176"/>
      <c r="I241" s="169" t="s">
        <v>582</v>
      </c>
      <c r="J241" s="212"/>
      <c r="K241" s="212"/>
      <c r="L241" s="149"/>
    </row>
    <row r="242" spans="1:15" ht="21.75" thickBot="1" x14ac:dyDescent="0.4">
      <c r="A242" s="150" t="s">
        <v>583</v>
      </c>
      <c r="D242" s="151" t="s">
        <v>584</v>
      </c>
      <c r="E242" s="152"/>
      <c r="F242" s="152"/>
      <c r="G242" s="174" t="s">
        <v>585</v>
      </c>
      <c r="H242" s="177"/>
      <c r="I242" s="170" t="s">
        <v>584</v>
      </c>
      <c r="J242" s="213"/>
      <c r="K242" s="214" t="s">
        <v>585</v>
      </c>
      <c r="L242" s="149"/>
    </row>
    <row r="243" spans="1:15" ht="21.75" thickBot="1" x14ac:dyDescent="0.4">
      <c r="A243" s="150" t="s">
        <v>586</v>
      </c>
      <c r="D243" s="179"/>
      <c r="E243" s="254" t="s">
        <v>587</v>
      </c>
      <c r="F243" s="255"/>
      <c r="G243" s="180"/>
      <c r="H243" s="178"/>
      <c r="I243" s="181"/>
      <c r="J243" s="244" t="s">
        <v>587</v>
      </c>
      <c r="K243" s="243"/>
      <c r="L243" s="149"/>
    </row>
    <row r="244" spans="1:15" ht="21.75" thickBot="1" x14ac:dyDescent="0.4">
      <c r="A244" s="150" t="s">
        <v>588</v>
      </c>
      <c r="D244" s="153"/>
      <c r="E244" s="153"/>
      <c r="F244" s="153"/>
      <c r="G244" s="175"/>
      <c r="H244" s="153"/>
      <c r="I244" s="171"/>
      <c r="J244" s="216"/>
      <c r="K244" s="216"/>
      <c r="L244" s="149"/>
    </row>
    <row r="245" spans="1:15" s="196" customFormat="1" ht="19.5" thickBot="1" x14ac:dyDescent="0.3">
      <c r="A245" s="197"/>
      <c r="B245" s="141"/>
      <c r="C245" s="198"/>
      <c r="D245" s="256" t="s">
        <v>589</v>
      </c>
      <c r="E245" s="257"/>
      <c r="F245" s="258"/>
      <c r="G245" s="199"/>
      <c r="H245" s="178"/>
      <c r="I245" s="257" t="s">
        <v>590</v>
      </c>
      <c r="J245" s="257"/>
      <c r="K245" s="217" t="str">
        <f>IFERROR(((G245*(I243/D243))*(K243/G243)),"")</f>
        <v/>
      </c>
      <c r="L245" s="154"/>
    </row>
    <row r="246" spans="1:15" x14ac:dyDescent="0.25">
      <c r="A246" s="259" t="s">
        <v>591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"/>
      <c r="O246" s="2"/>
    </row>
    <row r="248" spans="1:15" ht="14.45" customHeight="1" x14ac:dyDescent="0.25">
      <c r="A248" s="252" t="s">
        <v>606</v>
      </c>
      <c r="B248" s="253"/>
      <c r="C248" s="253"/>
      <c r="D248" s="253"/>
      <c r="E248" s="253"/>
      <c r="F248" s="253"/>
      <c r="G248" s="253"/>
      <c r="H248" s="253"/>
      <c r="I248" s="253"/>
      <c r="J248" s="253"/>
      <c r="K248" s="253"/>
      <c r="L248" s="253"/>
      <c r="M248" s="167"/>
      <c r="N248" s="167"/>
      <c r="O248" s="167"/>
    </row>
    <row r="249" spans="1:15" ht="14.45" customHeight="1" x14ac:dyDescent="0.25">
      <c r="A249" s="252"/>
      <c r="B249" s="253"/>
      <c r="C249" s="253"/>
      <c r="D249" s="253"/>
      <c r="E249" s="253"/>
      <c r="F249" s="253"/>
      <c r="G249" s="253"/>
      <c r="H249" s="253"/>
      <c r="I249" s="253"/>
      <c r="J249" s="253"/>
      <c r="K249" s="253"/>
      <c r="L249" s="253"/>
      <c r="M249" s="167"/>
      <c r="N249" s="167"/>
      <c r="O249" s="167"/>
    </row>
    <row r="250" spans="1:15" ht="15" customHeight="1" thickBot="1" x14ac:dyDescent="0.3">
      <c r="A250" s="252"/>
      <c r="B250" s="253"/>
      <c r="C250" s="253"/>
      <c r="D250" s="253"/>
      <c r="E250" s="253"/>
      <c r="F250" s="253"/>
      <c r="G250" s="253"/>
      <c r="H250" s="253"/>
      <c r="I250" s="253"/>
      <c r="J250" s="253"/>
      <c r="K250" s="253"/>
      <c r="L250" s="253"/>
      <c r="M250" s="167"/>
      <c r="N250" s="167"/>
      <c r="O250" s="167"/>
    </row>
    <row r="251" spans="1:15" ht="15.75" thickBot="1" x14ac:dyDescent="0.3">
      <c r="A251" s="194" t="s">
        <v>611</v>
      </c>
      <c r="B251" s="142"/>
      <c r="C251" s="143"/>
      <c r="D251" s="144" t="s">
        <v>579</v>
      </c>
      <c r="E251" s="145"/>
      <c r="F251" s="145"/>
      <c r="G251" s="172"/>
      <c r="H251" s="153"/>
      <c r="I251" s="168" t="s">
        <v>580</v>
      </c>
      <c r="J251" s="211"/>
      <c r="K251" s="211"/>
      <c r="L251" s="166"/>
    </row>
    <row r="252" spans="1:15" ht="15.75" thickBot="1" x14ac:dyDescent="0.3">
      <c r="A252" s="146"/>
      <c r="D252" s="147" t="s">
        <v>581</v>
      </c>
      <c r="E252" s="148"/>
      <c r="F252" s="148"/>
      <c r="G252" s="173"/>
      <c r="H252" s="176"/>
      <c r="I252" s="169" t="s">
        <v>582</v>
      </c>
      <c r="J252" s="212"/>
      <c r="K252" s="212"/>
      <c r="L252" s="149"/>
    </row>
    <row r="253" spans="1:15" ht="21.75" thickBot="1" x14ac:dyDescent="0.4">
      <c r="A253" s="150" t="s">
        <v>583</v>
      </c>
      <c r="D253" s="151" t="s">
        <v>584</v>
      </c>
      <c r="E253" s="152"/>
      <c r="F253" s="152"/>
      <c r="G253" s="174" t="s">
        <v>585</v>
      </c>
      <c r="H253" s="177"/>
      <c r="I253" s="170" t="s">
        <v>584</v>
      </c>
      <c r="J253" s="213"/>
      <c r="K253" s="214" t="s">
        <v>585</v>
      </c>
      <c r="L253" s="149"/>
    </row>
    <row r="254" spans="1:15" ht="21.75" thickBot="1" x14ac:dyDescent="0.4">
      <c r="A254" s="150" t="s">
        <v>586</v>
      </c>
      <c r="D254" s="179"/>
      <c r="E254" s="254" t="s">
        <v>587</v>
      </c>
      <c r="F254" s="255"/>
      <c r="G254" s="180"/>
      <c r="H254" s="178"/>
      <c r="I254" s="181"/>
      <c r="J254" s="244" t="s">
        <v>587</v>
      </c>
      <c r="K254" s="243"/>
      <c r="L254" s="149"/>
    </row>
    <row r="255" spans="1:15" ht="21.75" thickBot="1" x14ac:dyDescent="0.4">
      <c r="A255" s="150" t="s">
        <v>588</v>
      </c>
      <c r="D255" s="153"/>
      <c r="E255" s="153"/>
      <c r="F255" s="153"/>
      <c r="G255" s="175"/>
      <c r="H255" s="153"/>
      <c r="I255" s="171"/>
      <c r="J255" s="216"/>
      <c r="K255" s="216"/>
      <c r="L255" s="149"/>
    </row>
    <row r="256" spans="1:15" s="196" customFormat="1" ht="19.5" thickBot="1" x14ac:dyDescent="0.3">
      <c r="A256" s="197"/>
      <c r="B256" s="141"/>
      <c r="C256" s="198"/>
      <c r="D256" s="256" t="s">
        <v>589</v>
      </c>
      <c r="E256" s="257"/>
      <c r="F256" s="258"/>
      <c r="G256" s="199"/>
      <c r="H256" s="178"/>
      <c r="I256" s="257" t="s">
        <v>590</v>
      </c>
      <c r="J256" s="257"/>
      <c r="K256" s="217" t="str">
        <f>IFERROR(((G256*(I254/D254))*(K254/G254)),"")</f>
        <v/>
      </c>
      <c r="L256" s="154"/>
    </row>
    <row r="257" spans="1:15" x14ac:dyDescent="0.25">
      <c r="A257" s="259" t="s">
        <v>591</v>
      </c>
      <c r="B257" s="259"/>
      <c r="C257" s="259"/>
      <c r="D257" s="259"/>
      <c r="E257" s="259"/>
      <c r="F257" s="259"/>
      <c r="G257" s="259"/>
      <c r="H257" s="259"/>
      <c r="I257" s="259"/>
      <c r="J257" s="259"/>
      <c r="K257" s="259"/>
      <c r="L257" s="259"/>
      <c r="M257" s="2"/>
      <c r="O257" s="2"/>
    </row>
  </sheetData>
  <sheetProtection algorithmName="SHA-512" hashValue="NFBIzRMjbsTfKHDf4R1c6EZycyHHBClA/+G6agAG9srKT+thM4bq8FkIE40mGjpkc+n4n3Fj1zpJSFomfpUIEA==" saltValue="6P28bDu+FND2y82hNok7Bw==" spinCount="100000" sheet="1" objects="1" scenarios="1"/>
  <mergeCells count="24">
    <mergeCell ref="E217:F217"/>
    <mergeCell ref="A1:K1"/>
    <mergeCell ref="G183:H183"/>
    <mergeCell ref="G184:H184"/>
    <mergeCell ref="A188:C188"/>
    <mergeCell ref="E216:F216"/>
    <mergeCell ref="A246:L246"/>
    <mergeCell ref="A219:J219"/>
    <mergeCell ref="E222:F222"/>
    <mergeCell ref="E223:F223"/>
    <mergeCell ref="A226:L228"/>
    <mergeCell ref="E232:F232"/>
    <mergeCell ref="D234:F234"/>
    <mergeCell ref="I234:J234"/>
    <mergeCell ref="A235:L235"/>
    <mergeCell ref="A237:L239"/>
    <mergeCell ref="E243:F243"/>
    <mergeCell ref="D245:F245"/>
    <mergeCell ref="I245:J245"/>
    <mergeCell ref="A248:L250"/>
    <mergeCell ref="E254:F254"/>
    <mergeCell ref="D256:F256"/>
    <mergeCell ref="I256:J256"/>
    <mergeCell ref="A257:L25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10A38-2943-4E34-9B3C-987CD60D8368}">
  <dimension ref="A1:T257"/>
  <sheetViews>
    <sheetView showZeros="0" zoomScaleNormal="100" workbookViewId="0">
      <selection activeCell="D3" sqref="D3"/>
    </sheetView>
  </sheetViews>
  <sheetFormatPr baseColWidth="10" defaultRowHeight="15" x14ac:dyDescent="0.25"/>
  <cols>
    <col min="1" max="1" width="36.5703125" customWidth="1"/>
    <col min="2" max="2" width="15.28515625" style="2" hidden="1" customWidth="1"/>
    <col min="3" max="3" width="25.7109375" hidden="1" customWidth="1"/>
    <col min="4" max="4" width="10.85546875" style="1" customWidth="1"/>
    <col min="5" max="5" width="10.5703125" style="1" customWidth="1"/>
    <col min="6" max="6" width="16.7109375" style="1" customWidth="1"/>
    <col min="7" max="7" width="11.5703125" style="1" customWidth="1"/>
    <col min="8" max="8" width="12.85546875" style="1" customWidth="1"/>
    <col min="9" max="9" width="15.85546875" style="2" customWidth="1"/>
    <col min="10" max="10" width="18.5703125" style="10" customWidth="1"/>
    <col min="11" max="11" width="14.7109375" style="10" customWidth="1"/>
    <col min="12" max="16" width="12.28515625" customWidth="1"/>
  </cols>
  <sheetData>
    <row r="1" spans="1:18" ht="21" x14ac:dyDescent="0.25">
      <c r="A1" s="261" t="s">
        <v>250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</row>
    <row r="2" spans="1:18" s="2" customFormat="1" x14ac:dyDescent="0.25">
      <c r="D2" s="7" t="s">
        <v>99</v>
      </c>
      <c r="E2" s="8" t="s">
        <v>100</v>
      </c>
      <c r="F2" s="8" t="s">
        <v>225</v>
      </c>
      <c r="G2" s="8" t="s">
        <v>162</v>
      </c>
      <c r="H2" s="8" t="s">
        <v>163</v>
      </c>
      <c r="I2" s="9" t="s">
        <v>164</v>
      </c>
      <c r="J2" s="209" t="s">
        <v>226</v>
      </c>
      <c r="K2" s="209" t="s">
        <v>161</v>
      </c>
    </row>
    <row r="3" spans="1:18" x14ac:dyDescent="0.25">
      <c r="A3" t="s">
        <v>0</v>
      </c>
      <c r="B3" s="190">
        <v>9.2715371257600019</v>
      </c>
      <c r="C3" s="191">
        <v>22.019900673680002</v>
      </c>
      <c r="D3" s="4"/>
      <c r="E3" s="4"/>
      <c r="F3" s="4"/>
      <c r="G3" s="4"/>
      <c r="H3" s="4"/>
      <c r="I3" s="4"/>
      <c r="J3" s="10">
        <f>IFERROR((ROUND((B3*D3)+((B3*E3)*1.15),2)),"REVISAR")</f>
        <v>0</v>
      </c>
      <c r="K3" s="10">
        <f>IFERROR((ROUND((F3*C3)+(G3*C3*1.1)+(H3*C3*1.15)+(I3*C3*1.15*1.1),2)),"REVISAR")</f>
        <v>0</v>
      </c>
      <c r="M3" s="28"/>
      <c r="Q3" s="28"/>
      <c r="R3" s="28"/>
    </row>
    <row r="4" spans="1:18" x14ac:dyDescent="0.25">
      <c r="A4" t="s">
        <v>1</v>
      </c>
      <c r="B4" s="190">
        <v>10.430479266480003</v>
      </c>
      <c r="C4" s="191">
        <v>23.178842814400003</v>
      </c>
      <c r="D4" s="4"/>
      <c r="E4" s="4">
        <v>0</v>
      </c>
      <c r="F4" s="4"/>
      <c r="G4" s="4"/>
      <c r="H4" s="4">
        <v>0</v>
      </c>
      <c r="I4" s="4"/>
      <c r="J4" s="10">
        <f t="shared" ref="J4:J67" si="0">IFERROR((ROUND((B4*D4)+((B4*E4)*1.15),2)),"REVISAR")</f>
        <v>0</v>
      </c>
      <c r="K4" s="10">
        <f t="shared" ref="K4:K67" si="1">IFERROR((ROUND((F4*C4)+(G4*C4*1.1)+(H4*C4*1.15)+(I4*C4*1.15*1.1),2)),"REVISAR")</f>
        <v>0</v>
      </c>
      <c r="M4" s="28"/>
      <c r="Q4" s="28"/>
      <c r="R4" s="28"/>
    </row>
    <row r="5" spans="1:18" x14ac:dyDescent="0.25">
      <c r="A5" t="s">
        <v>2</v>
      </c>
      <c r="B5" s="190">
        <v>11.589421407200001</v>
      </c>
      <c r="C5" s="191">
        <v>24.337784955120004</v>
      </c>
      <c r="D5" s="4"/>
      <c r="E5" s="4"/>
      <c r="F5" s="4"/>
      <c r="G5" s="4"/>
      <c r="H5" s="4"/>
      <c r="I5" s="4"/>
      <c r="J5" s="10">
        <f t="shared" si="0"/>
        <v>0</v>
      </c>
      <c r="K5" s="10">
        <f t="shared" si="1"/>
        <v>0</v>
      </c>
      <c r="M5" s="28"/>
      <c r="Q5" s="28"/>
      <c r="R5" s="28"/>
    </row>
    <row r="6" spans="1:18" x14ac:dyDescent="0.25">
      <c r="A6" t="s">
        <v>3</v>
      </c>
      <c r="B6" s="190">
        <v>11.589421407200001</v>
      </c>
      <c r="C6" s="191">
        <v>26.655669236560001</v>
      </c>
      <c r="D6" s="4"/>
      <c r="E6" s="4"/>
      <c r="F6" s="4"/>
      <c r="G6" s="4"/>
      <c r="H6" s="4"/>
      <c r="I6" s="4"/>
      <c r="J6" s="10">
        <f t="shared" si="0"/>
        <v>0</v>
      </c>
      <c r="K6" s="10">
        <f t="shared" si="1"/>
        <v>0</v>
      </c>
      <c r="M6" s="28"/>
      <c r="Q6" s="28"/>
      <c r="R6" s="28"/>
    </row>
    <row r="7" spans="1:18" x14ac:dyDescent="0.25">
      <c r="A7" t="s">
        <v>4</v>
      </c>
      <c r="B7" s="190">
        <v>12.74836354792</v>
      </c>
      <c r="C7" s="191">
        <v>28.973553517999999</v>
      </c>
      <c r="D7" s="4"/>
      <c r="E7" s="4"/>
      <c r="F7" s="4"/>
      <c r="G7" s="4"/>
      <c r="H7" s="4"/>
      <c r="I7" s="4"/>
      <c r="J7" s="10">
        <f t="shared" si="0"/>
        <v>0</v>
      </c>
      <c r="K7" s="10">
        <f t="shared" si="1"/>
        <v>0</v>
      </c>
      <c r="M7" s="28"/>
      <c r="Q7" s="28"/>
      <c r="R7" s="28"/>
    </row>
    <row r="8" spans="1:18" x14ac:dyDescent="0.25">
      <c r="A8" t="s">
        <v>5</v>
      </c>
      <c r="B8" s="190">
        <v>13.907305688639997</v>
      </c>
      <c r="C8" s="191">
        <v>32.450379940159998</v>
      </c>
      <c r="D8" s="4"/>
      <c r="E8" s="4"/>
      <c r="F8" s="4"/>
      <c r="G8" s="4"/>
      <c r="H8" s="4"/>
      <c r="I8" s="4"/>
      <c r="J8" s="10">
        <f t="shared" si="0"/>
        <v>0</v>
      </c>
      <c r="K8" s="10">
        <f t="shared" si="1"/>
        <v>0</v>
      </c>
      <c r="M8" s="28"/>
      <c r="Q8" s="28"/>
      <c r="R8" s="28"/>
    </row>
    <row r="9" spans="1:18" x14ac:dyDescent="0.25">
      <c r="A9" t="s">
        <v>102</v>
      </c>
      <c r="B9" s="190">
        <v>15.066247829359998</v>
      </c>
      <c r="C9" s="191">
        <v>37.086148503040008</v>
      </c>
      <c r="D9" s="4"/>
      <c r="E9" s="4"/>
      <c r="F9" s="4"/>
      <c r="G9" s="4"/>
      <c r="H9" s="4"/>
      <c r="I9" s="4"/>
      <c r="J9" s="10">
        <f t="shared" si="0"/>
        <v>0</v>
      </c>
      <c r="K9" s="10">
        <f t="shared" si="1"/>
        <v>0</v>
      </c>
      <c r="M9" s="28"/>
      <c r="Q9" s="28"/>
      <c r="R9" s="28"/>
    </row>
    <row r="10" spans="1:18" x14ac:dyDescent="0.25">
      <c r="A10" t="s">
        <v>103</v>
      </c>
      <c r="B10" s="190">
        <v>17.3841321108</v>
      </c>
      <c r="C10" s="191">
        <v>39.404032784480002</v>
      </c>
      <c r="D10" s="4"/>
      <c r="E10" s="4"/>
      <c r="F10" s="4"/>
      <c r="G10" s="4"/>
      <c r="H10" s="4"/>
      <c r="I10" s="4"/>
      <c r="J10" s="10">
        <f t="shared" si="0"/>
        <v>0</v>
      </c>
      <c r="K10" s="10">
        <f t="shared" si="1"/>
        <v>0</v>
      </c>
      <c r="M10" s="28"/>
      <c r="Q10" s="28"/>
      <c r="R10" s="28"/>
    </row>
    <row r="11" spans="1:18" x14ac:dyDescent="0.25">
      <c r="A11" t="s">
        <v>6</v>
      </c>
      <c r="B11" s="190">
        <v>18.022790124498144</v>
      </c>
      <c r="C11" s="191">
        <v>44.039801347360005</v>
      </c>
      <c r="D11" s="4"/>
      <c r="E11" s="4"/>
      <c r="F11" s="4"/>
      <c r="G11" s="4"/>
      <c r="H11" s="4"/>
      <c r="I11" s="4"/>
      <c r="J11" s="10">
        <f t="shared" si="0"/>
        <v>0</v>
      </c>
      <c r="K11" s="10">
        <f t="shared" si="1"/>
        <v>0</v>
      </c>
      <c r="M11" s="28"/>
      <c r="Q11" s="28"/>
      <c r="R11" s="28"/>
    </row>
    <row r="12" spans="1:18" x14ac:dyDescent="0.25">
      <c r="A12" t="s">
        <v>104</v>
      </c>
      <c r="B12" s="190">
        <v>19.519252375590597</v>
      </c>
      <c r="C12" s="191">
        <v>47.516627769520007</v>
      </c>
      <c r="D12" s="4"/>
      <c r="E12" s="4"/>
      <c r="F12" s="4"/>
      <c r="G12" s="4"/>
      <c r="H12" s="4"/>
      <c r="I12" s="4"/>
      <c r="J12" s="10">
        <f t="shared" si="0"/>
        <v>0</v>
      </c>
      <c r="K12" s="10">
        <f t="shared" si="1"/>
        <v>0</v>
      </c>
      <c r="M12" s="28"/>
      <c r="Q12" s="28"/>
      <c r="R12" s="28"/>
    </row>
    <row r="13" spans="1:18" s="2" customFormat="1" x14ac:dyDescent="0.25">
      <c r="A13" t="s">
        <v>7</v>
      </c>
      <c r="B13" s="190">
        <v>22.019900673680002</v>
      </c>
      <c r="C13" s="191">
        <v>55.62922275455999</v>
      </c>
      <c r="D13" s="4"/>
      <c r="E13" s="4"/>
      <c r="F13" s="4"/>
      <c r="G13" s="4"/>
      <c r="H13" s="4"/>
      <c r="I13" s="4"/>
      <c r="J13" s="10">
        <f t="shared" si="0"/>
        <v>0</v>
      </c>
      <c r="K13" s="10">
        <f t="shared" si="1"/>
        <v>0</v>
      </c>
      <c r="M13" s="10"/>
      <c r="Q13" s="28"/>
      <c r="R13" s="28"/>
    </row>
    <row r="14" spans="1:18" s="2" customFormat="1" ht="15.75" thickBot="1" x14ac:dyDescent="0.3">
      <c r="A14" t="s">
        <v>8</v>
      </c>
      <c r="B14" s="185">
        <v>0</v>
      </c>
      <c r="C14" s="183">
        <v>0</v>
      </c>
      <c r="D14" s="7" t="s">
        <v>99</v>
      </c>
      <c r="E14" s="8" t="s">
        <v>100</v>
      </c>
      <c r="F14" s="8" t="s">
        <v>225</v>
      </c>
      <c r="G14" s="8" t="s">
        <v>162</v>
      </c>
      <c r="H14" s="8" t="s">
        <v>163</v>
      </c>
      <c r="I14" s="9" t="s">
        <v>164</v>
      </c>
      <c r="J14" s="10"/>
      <c r="K14" s="10"/>
      <c r="L14" s="75" t="s">
        <v>387</v>
      </c>
      <c r="Q14" s="28"/>
      <c r="R14" s="28"/>
    </row>
    <row r="15" spans="1:18" s="2" customFormat="1" x14ac:dyDescent="0.25">
      <c r="A15" t="s">
        <v>9</v>
      </c>
      <c r="B15" s="190">
        <v>10.430479266480003</v>
      </c>
      <c r="C15" s="191">
        <v>23.178842814400003</v>
      </c>
      <c r="D15" s="4"/>
      <c r="E15" s="4"/>
      <c r="F15" s="4"/>
      <c r="G15" s="4">
        <v>0</v>
      </c>
      <c r="H15" s="4"/>
      <c r="I15" s="4"/>
      <c r="J15" s="10">
        <f t="shared" si="0"/>
        <v>0</v>
      </c>
      <c r="K15" s="10">
        <f t="shared" si="1"/>
        <v>0</v>
      </c>
      <c r="L15" s="60"/>
      <c r="M15" s="61"/>
      <c r="N15" s="61" t="s">
        <v>307</v>
      </c>
      <c r="O15" s="61"/>
      <c r="P15" s="62"/>
      <c r="Q15" s="28"/>
      <c r="R15" s="28"/>
    </row>
    <row r="16" spans="1:18" s="2" customFormat="1" x14ac:dyDescent="0.25">
      <c r="A16" t="s">
        <v>10</v>
      </c>
      <c r="B16" s="190">
        <v>11.589421407200001</v>
      </c>
      <c r="C16" s="191">
        <v>24.337784955120004</v>
      </c>
      <c r="D16" s="4"/>
      <c r="E16" s="4"/>
      <c r="F16" s="4"/>
      <c r="G16" s="4"/>
      <c r="H16" s="4">
        <v>0</v>
      </c>
      <c r="I16" s="4"/>
      <c r="J16" s="10">
        <f t="shared" si="0"/>
        <v>0</v>
      </c>
      <c r="K16" s="10">
        <f t="shared" si="1"/>
        <v>0</v>
      </c>
      <c r="L16" s="63"/>
      <c r="M16" s="68"/>
      <c r="N16" s="69" t="s">
        <v>308</v>
      </c>
      <c r="O16" s="68"/>
      <c r="P16" s="64"/>
      <c r="Q16" s="28"/>
      <c r="R16" s="28"/>
    </row>
    <row r="17" spans="1:20" s="2" customFormat="1" x14ac:dyDescent="0.25">
      <c r="A17" t="s">
        <v>11</v>
      </c>
      <c r="B17" s="190">
        <v>12.74836354792</v>
      </c>
      <c r="C17" s="191">
        <v>26.655669236560001</v>
      </c>
      <c r="D17" s="4"/>
      <c r="E17" s="4"/>
      <c r="F17" s="4"/>
      <c r="G17" s="4"/>
      <c r="H17" s="4"/>
      <c r="I17" s="4"/>
      <c r="J17" s="10">
        <f t="shared" si="0"/>
        <v>0</v>
      </c>
      <c r="K17" s="10">
        <f t="shared" si="1"/>
        <v>0</v>
      </c>
      <c r="L17" s="63"/>
      <c r="M17" s="68"/>
      <c r="N17" s="68" t="s">
        <v>309</v>
      </c>
      <c r="O17" s="68"/>
      <c r="P17" s="64"/>
      <c r="Q17" s="28"/>
      <c r="R17" s="28"/>
    </row>
    <row r="18" spans="1:20" s="2" customFormat="1" x14ac:dyDescent="0.25">
      <c r="A18" t="s">
        <v>12</v>
      </c>
      <c r="B18" s="190">
        <v>12.74836354792</v>
      </c>
      <c r="C18" s="191">
        <v>27.814611377279995</v>
      </c>
      <c r="D18" s="4"/>
      <c r="E18" s="4"/>
      <c r="F18" s="4"/>
      <c r="G18" s="4"/>
      <c r="H18" s="4"/>
      <c r="I18" s="4"/>
      <c r="J18" s="10">
        <f t="shared" si="0"/>
        <v>0</v>
      </c>
      <c r="K18" s="10">
        <f t="shared" si="1"/>
        <v>0</v>
      </c>
      <c r="L18" s="63"/>
      <c r="M18" s="68"/>
      <c r="N18" s="68" t="s">
        <v>312</v>
      </c>
      <c r="O18" s="68"/>
      <c r="P18" s="64"/>
      <c r="Q18" s="28"/>
      <c r="R18" s="28"/>
    </row>
    <row r="19" spans="1:20" s="2" customFormat="1" x14ac:dyDescent="0.25">
      <c r="A19" t="s">
        <v>13</v>
      </c>
      <c r="B19" s="190">
        <v>13.907305688639997</v>
      </c>
      <c r="C19" s="191">
        <v>30.132495658719996</v>
      </c>
      <c r="D19" s="4"/>
      <c r="E19" s="4"/>
      <c r="F19" s="4"/>
      <c r="G19" s="4"/>
      <c r="H19" s="4"/>
      <c r="I19" s="4"/>
      <c r="J19" s="10">
        <f t="shared" si="0"/>
        <v>0</v>
      </c>
      <c r="K19" s="10">
        <f t="shared" si="1"/>
        <v>0</v>
      </c>
      <c r="L19" s="72"/>
      <c r="M19" s="73"/>
      <c r="N19" s="73"/>
      <c r="O19" s="73"/>
      <c r="P19" s="74"/>
      <c r="Q19" s="28"/>
      <c r="R19" s="28"/>
    </row>
    <row r="20" spans="1:20" s="2" customFormat="1" x14ac:dyDescent="0.25">
      <c r="A20" t="s">
        <v>14</v>
      </c>
      <c r="B20" s="190">
        <v>15.066247829359998</v>
      </c>
      <c r="C20" s="191">
        <v>33.609322080879998</v>
      </c>
      <c r="D20" s="4"/>
      <c r="E20" s="4"/>
      <c r="F20" s="4"/>
      <c r="G20" s="4"/>
      <c r="H20" s="4"/>
      <c r="I20" s="4"/>
      <c r="J20" s="10">
        <f t="shared" si="0"/>
        <v>0</v>
      </c>
      <c r="K20" s="10">
        <f t="shared" si="1"/>
        <v>0</v>
      </c>
      <c r="L20" s="63"/>
      <c r="M20" s="68"/>
      <c r="N20" s="68" t="s">
        <v>362</v>
      </c>
      <c r="O20" s="68"/>
      <c r="P20" s="64"/>
      <c r="Q20" s="28"/>
      <c r="R20" s="28"/>
    </row>
    <row r="21" spans="1:20" s="2" customFormat="1" x14ac:dyDescent="0.25">
      <c r="A21" t="s">
        <v>105</v>
      </c>
      <c r="B21" s="190">
        <v>17.3841321108</v>
      </c>
      <c r="C21" s="191">
        <v>38.245090643760001</v>
      </c>
      <c r="D21" s="4"/>
      <c r="E21" s="4"/>
      <c r="F21" s="4"/>
      <c r="G21" s="4"/>
      <c r="H21" s="4"/>
      <c r="I21" s="4"/>
      <c r="J21" s="10">
        <f t="shared" si="0"/>
        <v>0</v>
      </c>
      <c r="K21" s="10">
        <f t="shared" si="1"/>
        <v>0</v>
      </c>
      <c r="L21" s="63"/>
      <c r="M21" s="68"/>
      <c r="N21" s="68" t="s">
        <v>310</v>
      </c>
      <c r="O21" s="68"/>
      <c r="P21" s="64"/>
      <c r="Q21" s="28"/>
      <c r="R21" s="28"/>
    </row>
    <row r="22" spans="1:20" s="2" customFormat="1" x14ac:dyDescent="0.25">
      <c r="A22" t="s">
        <v>106</v>
      </c>
      <c r="B22" s="190">
        <v>18.543074251520004</v>
      </c>
      <c r="C22" s="191">
        <v>40.562974925199995</v>
      </c>
      <c r="D22" s="4"/>
      <c r="E22" s="4"/>
      <c r="F22" s="4"/>
      <c r="G22" s="4"/>
      <c r="H22" s="4"/>
      <c r="I22" s="4"/>
      <c r="J22" s="10">
        <f t="shared" si="0"/>
        <v>0</v>
      </c>
      <c r="K22" s="10">
        <f t="shared" si="1"/>
        <v>0</v>
      </c>
      <c r="L22" s="91" t="s">
        <v>359</v>
      </c>
      <c r="M22" s="93"/>
      <c r="N22" s="93"/>
      <c r="O22" s="93"/>
      <c r="P22" s="92"/>
      <c r="Q22" s="28"/>
      <c r="R22" s="28"/>
    </row>
    <row r="23" spans="1:20" s="2" customFormat="1" x14ac:dyDescent="0.25">
      <c r="A23" t="s">
        <v>15</v>
      </c>
      <c r="B23" s="190">
        <v>18.816679629985458</v>
      </c>
      <c r="C23" s="191">
        <v>45.198743488079998</v>
      </c>
      <c r="D23" s="4"/>
      <c r="E23" s="4"/>
      <c r="F23" s="4"/>
      <c r="G23" s="4"/>
      <c r="H23" s="4"/>
      <c r="I23" s="4"/>
      <c r="J23" s="10">
        <f t="shared" si="0"/>
        <v>0</v>
      </c>
      <c r="K23" s="10">
        <f t="shared" si="1"/>
        <v>0</v>
      </c>
      <c r="L23" s="91" t="s">
        <v>360</v>
      </c>
      <c r="M23" s="93"/>
      <c r="N23" s="93"/>
      <c r="O23" s="93"/>
      <c r="P23" s="92"/>
      <c r="Q23" s="28"/>
      <c r="R23" s="28"/>
    </row>
    <row r="24" spans="1:20" s="2" customFormat="1" x14ac:dyDescent="0.25">
      <c r="A24" t="s">
        <v>107</v>
      </c>
      <c r="B24" s="190">
        <v>20.091692839348131</v>
      </c>
      <c r="C24" s="191">
        <v>48.675569910240007</v>
      </c>
      <c r="D24" s="4"/>
      <c r="E24" s="4"/>
      <c r="F24" s="4"/>
      <c r="G24" s="4"/>
      <c r="H24" s="4"/>
      <c r="I24" s="4"/>
      <c r="J24" s="10">
        <f t="shared" si="0"/>
        <v>0</v>
      </c>
      <c r="K24" s="10">
        <f t="shared" si="1"/>
        <v>0</v>
      </c>
      <c r="L24" s="72"/>
      <c r="M24" s="73"/>
      <c r="N24" s="73"/>
      <c r="O24" s="73"/>
      <c r="P24" s="74"/>
      <c r="Q24" s="28"/>
      <c r="R24" s="28"/>
    </row>
    <row r="25" spans="1:20" s="2" customFormat="1" ht="15.75" thickBot="1" x14ac:dyDescent="0.3">
      <c r="A25" t="s">
        <v>108</v>
      </c>
      <c r="B25" s="190">
        <v>23.178842814400003</v>
      </c>
      <c r="C25" s="191">
        <v>57.947107035999998</v>
      </c>
      <c r="D25" s="4"/>
      <c r="E25" s="4"/>
      <c r="F25" s="4"/>
      <c r="G25" s="4"/>
      <c r="H25" s="4"/>
      <c r="I25" s="4"/>
      <c r="J25" s="10">
        <f t="shared" si="0"/>
        <v>0</v>
      </c>
      <c r="K25" s="10">
        <f t="shared" si="1"/>
        <v>0</v>
      </c>
      <c r="L25" s="65"/>
      <c r="M25" s="66"/>
      <c r="N25" s="66" t="s">
        <v>311</v>
      </c>
      <c r="O25" s="66"/>
      <c r="P25" s="67"/>
      <c r="Q25" s="28"/>
      <c r="R25" s="28"/>
    </row>
    <row r="26" spans="1:20" s="2" customFormat="1" x14ac:dyDescent="0.25">
      <c r="A26"/>
      <c r="B26" s="185">
        <v>0</v>
      </c>
      <c r="C26" s="183">
        <v>0</v>
      </c>
      <c r="D26" s="7" t="s">
        <v>99</v>
      </c>
      <c r="E26" s="8" t="s">
        <v>100</v>
      </c>
      <c r="F26" s="8" t="s">
        <v>225</v>
      </c>
      <c r="G26" s="8" t="s">
        <v>162</v>
      </c>
      <c r="H26" s="8" t="s">
        <v>163</v>
      </c>
      <c r="I26" s="9" t="s">
        <v>164</v>
      </c>
      <c r="J26" s="10"/>
      <c r="K26" s="10"/>
      <c r="L26" s="83"/>
      <c r="M26" s="83"/>
      <c r="N26" s="77"/>
      <c r="O26" s="83"/>
      <c r="P26" s="83"/>
      <c r="Q26" s="28"/>
      <c r="R26" s="28"/>
    </row>
    <row r="27" spans="1:20" s="2" customFormat="1" x14ac:dyDescent="0.25">
      <c r="A27" t="s">
        <v>24</v>
      </c>
      <c r="B27" s="190">
        <v>16.225189970079999</v>
      </c>
      <c r="C27" s="191">
        <v>28.973553517999999</v>
      </c>
      <c r="D27" s="4"/>
      <c r="E27" s="4"/>
      <c r="F27" s="4"/>
      <c r="G27" s="4">
        <v>0</v>
      </c>
      <c r="H27" s="4"/>
      <c r="I27" s="4"/>
      <c r="J27" s="10">
        <f t="shared" si="0"/>
        <v>0</v>
      </c>
      <c r="K27" s="10">
        <f t="shared" si="1"/>
        <v>0</v>
      </c>
      <c r="L27" s="70"/>
      <c r="M27" s="80"/>
      <c r="P27" s="80"/>
      <c r="Q27" s="28"/>
      <c r="R27" s="28"/>
    </row>
    <row r="28" spans="1:20" s="2" customFormat="1" x14ac:dyDescent="0.25">
      <c r="A28" t="s">
        <v>25</v>
      </c>
      <c r="B28" s="190">
        <v>18.543074251520004</v>
      </c>
      <c r="C28" s="191">
        <v>31.291437799439997</v>
      </c>
      <c r="D28" s="4"/>
      <c r="E28" s="4"/>
      <c r="F28" s="4"/>
      <c r="G28" s="4"/>
      <c r="H28" s="4">
        <v>0</v>
      </c>
      <c r="I28" s="4"/>
      <c r="J28" s="10">
        <f t="shared" si="0"/>
        <v>0</v>
      </c>
      <c r="K28" s="10">
        <f t="shared" si="1"/>
        <v>0</v>
      </c>
      <c r="L28" s="70"/>
      <c r="M28" s="80"/>
      <c r="P28" s="80"/>
      <c r="Q28" s="28"/>
      <c r="R28" s="28"/>
      <c r="T28"/>
    </row>
    <row r="29" spans="1:20" s="2" customFormat="1" x14ac:dyDescent="0.25">
      <c r="A29" t="s">
        <v>26</v>
      </c>
      <c r="B29" s="190">
        <v>19.702016392240001</v>
      </c>
      <c r="C29" s="191">
        <v>33.609322080879998</v>
      </c>
      <c r="D29" s="4"/>
      <c r="E29" s="4"/>
      <c r="F29" s="4"/>
      <c r="G29" s="4"/>
      <c r="H29" s="4"/>
      <c r="I29" s="4"/>
      <c r="J29" s="10">
        <f t="shared" si="0"/>
        <v>0</v>
      </c>
      <c r="K29" s="10">
        <f t="shared" si="1"/>
        <v>0</v>
      </c>
      <c r="L29" s="70"/>
      <c r="M29" s="71"/>
      <c r="P29" s="71"/>
      <c r="Q29" s="28"/>
      <c r="R29" s="28"/>
    </row>
    <row r="30" spans="1:20" s="2" customFormat="1" x14ac:dyDescent="0.25">
      <c r="A30" t="s">
        <v>27</v>
      </c>
      <c r="B30" s="190">
        <v>20.860958532960005</v>
      </c>
      <c r="C30" s="191">
        <v>37.086148503040008</v>
      </c>
      <c r="D30" s="4"/>
      <c r="E30" s="4"/>
      <c r="F30" s="4"/>
      <c r="G30" s="4"/>
      <c r="H30" s="4"/>
      <c r="I30" s="4"/>
      <c r="J30" s="10">
        <f t="shared" si="0"/>
        <v>0</v>
      </c>
      <c r="K30" s="10">
        <f t="shared" si="1"/>
        <v>0</v>
      </c>
      <c r="L30" s="70"/>
      <c r="M30" s="80"/>
      <c r="P30" s="80"/>
      <c r="Q30" s="28"/>
      <c r="R30" s="28"/>
    </row>
    <row r="31" spans="1:20" s="2" customFormat="1" x14ac:dyDescent="0.25">
      <c r="A31" t="s">
        <v>28</v>
      </c>
      <c r="B31" s="190">
        <v>23.178842814400003</v>
      </c>
      <c r="C31" s="191">
        <v>40.562974925199995</v>
      </c>
      <c r="D31" s="4"/>
      <c r="E31" s="4"/>
      <c r="F31" s="4"/>
      <c r="G31" s="4"/>
      <c r="H31" s="4"/>
      <c r="I31" s="4"/>
      <c r="J31" s="10">
        <f t="shared" si="0"/>
        <v>0</v>
      </c>
      <c r="K31" s="10">
        <f t="shared" si="1"/>
        <v>0</v>
      </c>
      <c r="L31" s="70"/>
      <c r="M31" s="80"/>
      <c r="P31" s="80"/>
      <c r="Q31" s="28"/>
      <c r="R31" s="28"/>
      <c r="S31"/>
    </row>
    <row r="32" spans="1:20" s="2" customFormat="1" x14ac:dyDescent="0.25">
      <c r="A32" t="s">
        <v>29</v>
      </c>
      <c r="B32" s="190">
        <v>24.337784955120004</v>
      </c>
      <c r="C32" s="191">
        <v>44.039801347360005</v>
      </c>
      <c r="D32" s="4"/>
      <c r="E32" s="4"/>
      <c r="F32" s="4"/>
      <c r="G32" s="4"/>
      <c r="H32" s="4"/>
      <c r="I32" s="4"/>
      <c r="J32" s="10">
        <f t="shared" si="0"/>
        <v>0</v>
      </c>
      <c r="K32" s="10">
        <f t="shared" si="1"/>
        <v>0</v>
      </c>
      <c r="L32" s="116" t="s">
        <v>388</v>
      </c>
      <c r="M32" s="80" t="s">
        <v>389</v>
      </c>
      <c r="N32" s="82" t="s">
        <v>390</v>
      </c>
      <c r="O32" s="82" t="s">
        <v>391</v>
      </c>
      <c r="P32" s="80" t="s">
        <v>392</v>
      </c>
      <c r="Q32" s="28"/>
      <c r="R32" s="28"/>
    </row>
    <row r="33" spans="1:18" s="2" customFormat="1" x14ac:dyDescent="0.25">
      <c r="A33" t="s">
        <v>112</v>
      </c>
      <c r="B33" s="190">
        <v>26.655669236560001</v>
      </c>
      <c r="C33" s="191">
        <v>49.834512050960001</v>
      </c>
      <c r="D33" s="4"/>
      <c r="E33" s="4"/>
      <c r="F33" s="4"/>
      <c r="G33" s="4"/>
      <c r="H33" s="4"/>
      <c r="I33" s="4"/>
      <c r="J33" s="10">
        <f t="shared" si="0"/>
        <v>0</v>
      </c>
      <c r="K33" s="10">
        <f t="shared" si="1"/>
        <v>0</v>
      </c>
      <c r="L33" s="70"/>
      <c r="M33" s="71"/>
      <c r="O33"/>
      <c r="P33" s="71"/>
      <c r="Q33" s="28"/>
      <c r="R33" s="28"/>
    </row>
    <row r="34" spans="1:18" s="2" customFormat="1" x14ac:dyDescent="0.25">
      <c r="A34" t="s">
        <v>113</v>
      </c>
      <c r="B34" s="190">
        <v>28.973553517999999</v>
      </c>
      <c r="C34" s="191">
        <v>53.311338473120003</v>
      </c>
      <c r="D34" s="4"/>
      <c r="E34" s="4"/>
      <c r="F34" s="4"/>
      <c r="G34" s="4"/>
      <c r="H34" s="4"/>
      <c r="I34" s="4"/>
      <c r="J34" s="10">
        <f t="shared" si="0"/>
        <v>0</v>
      </c>
      <c r="K34" s="10">
        <f t="shared" si="1"/>
        <v>0</v>
      </c>
      <c r="L34" s="70"/>
      <c r="M34" s="80"/>
      <c r="P34" s="80"/>
      <c r="Q34" s="28"/>
      <c r="R34" s="28"/>
    </row>
    <row r="35" spans="1:18" s="2" customFormat="1" x14ac:dyDescent="0.25">
      <c r="A35" t="s">
        <v>30</v>
      </c>
      <c r="B35" s="190">
        <v>29.295469145990641</v>
      </c>
      <c r="C35" s="191">
        <v>56.788164895279998</v>
      </c>
      <c r="D35" s="4"/>
      <c r="E35" s="4"/>
      <c r="F35" s="4"/>
      <c r="G35" s="4"/>
      <c r="H35" s="4"/>
      <c r="I35" s="4"/>
      <c r="J35" s="10">
        <f t="shared" si="0"/>
        <v>0</v>
      </c>
      <c r="K35" s="10">
        <f t="shared" si="1"/>
        <v>0</v>
      </c>
      <c r="L35" s="70"/>
      <c r="M35" s="80"/>
      <c r="P35" s="80"/>
      <c r="Q35" s="28"/>
      <c r="R35" s="28"/>
    </row>
    <row r="36" spans="1:18" s="2" customFormat="1" x14ac:dyDescent="0.25">
      <c r="A36" t="s">
        <v>114</v>
      </c>
      <c r="B36" s="190">
        <v>30.944579149323523</v>
      </c>
      <c r="C36" s="191">
        <v>60.264991317439993</v>
      </c>
      <c r="D36" s="4"/>
      <c r="E36" s="4"/>
      <c r="F36" s="4"/>
      <c r="G36" s="4"/>
      <c r="H36" s="4"/>
      <c r="I36" s="4"/>
      <c r="J36" s="10">
        <f t="shared" si="0"/>
        <v>0</v>
      </c>
      <c r="K36" s="10">
        <f t="shared" si="1"/>
        <v>0</v>
      </c>
      <c r="L36" s="70"/>
      <c r="M36" s="71"/>
      <c r="P36" s="71"/>
      <c r="Q36" s="28"/>
      <c r="R36" s="28"/>
    </row>
    <row r="37" spans="1:18" s="2" customFormat="1" x14ac:dyDescent="0.25">
      <c r="A37" t="s">
        <v>115</v>
      </c>
      <c r="B37" s="190">
        <v>34.623363002912242</v>
      </c>
      <c r="C37" s="191">
        <v>70.695470583920013</v>
      </c>
      <c r="D37" s="4"/>
      <c r="E37" s="4"/>
      <c r="F37" s="4"/>
      <c r="G37" s="4"/>
      <c r="H37" s="4"/>
      <c r="I37" s="4"/>
      <c r="J37" s="10">
        <f t="shared" si="0"/>
        <v>0</v>
      </c>
      <c r="K37" s="10">
        <f t="shared" si="1"/>
        <v>0</v>
      </c>
      <c r="L37" s="70"/>
      <c r="M37" s="80"/>
      <c r="P37" s="80"/>
      <c r="Q37" s="28"/>
      <c r="R37" s="28"/>
    </row>
    <row r="38" spans="1:18" s="2" customFormat="1" x14ac:dyDescent="0.25">
      <c r="A38"/>
      <c r="B38" s="185">
        <v>0</v>
      </c>
      <c r="C38" s="183">
        <v>0</v>
      </c>
      <c r="D38" s="7" t="s">
        <v>99</v>
      </c>
      <c r="E38" s="8" t="s">
        <v>100</v>
      </c>
      <c r="F38" s="8" t="s">
        <v>225</v>
      </c>
      <c r="G38" s="8" t="s">
        <v>162</v>
      </c>
      <c r="H38" s="8" t="s">
        <v>163</v>
      </c>
      <c r="I38" s="9" t="s">
        <v>164</v>
      </c>
      <c r="J38" s="10"/>
      <c r="K38" s="10"/>
      <c r="L38" s="70"/>
      <c r="M38" s="80"/>
      <c r="P38" s="80"/>
      <c r="Q38" s="28"/>
      <c r="R38" s="28"/>
    </row>
    <row r="39" spans="1:18" s="2" customFormat="1" ht="15.75" thickBot="1" x14ac:dyDescent="0.3">
      <c r="A39" t="s">
        <v>31</v>
      </c>
      <c r="B39" s="190">
        <v>17.3841321108</v>
      </c>
      <c r="C39" s="191">
        <v>31.291437799439997</v>
      </c>
      <c r="D39" s="4"/>
      <c r="E39" s="4"/>
      <c r="F39" s="4"/>
      <c r="G39" s="4">
        <v>0</v>
      </c>
      <c r="H39" s="4"/>
      <c r="I39" s="4"/>
      <c r="J39" s="10">
        <f t="shared" si="0"/>
        <v>0</v>
      </c>
      <c r="K39" s="10">
        <f t="shared" si="1"/>
        <v>0</v>
      </c>
      <c r="L39" s="117" t="s">
        <v>393</v>
      </c>
      <c r="M39" s="79" t="s">
        <v>394</v>
      </c>
      <c r="N39" s="118" t="s">
        <v>395</v>
      </c>
      <c r="O39" s="118" t="s">
        <v>396</v>
      </c>
      <c r="P39" s="79" t="s">
        <v>397</v>
      </c>
      <c r="Q39" s="28"/>
      <c r="R39" s="28"/>
    </row>
    <row r="40" spans="1:18" s="2" customFormat="1" x14ac:dyDescent="0.25">
      <c r="A40" t="s">
        <v>32</v>
      </c>
      <c r="B40" s="190">
        <v>19.702016392240001</v>
      </c>
      <c r="C40" s="191">
        <v>32.450379940159998</v>
      </c>
      <c r="D40" s="4"/>
      <c r="E40" s="4"/>
      <c r="F40" s="4"/>
      <c r="G40" s="4"/>
      <c r="H40" s="4">
        <v>0</v>
      </c>
      <c r="I40" s="4"/>
      <c r="J40" s="10">
        <f t="shared" si="0"/>
        <v>0</v>
      </c>
      <c r="K40" s="10">
        <f t="shared" si="1"/>
        <v>0</v>
      </c>
      <c r="L40" s="70"/>
      <c r="M40" s="71"/>
      <c r="Q40" s="28"/>
      <c r="R40" s="28"/>
    </row>
    <row r="41" spans="1:18" s="2" customFormat="1" x14ac:dyDescent="0.25">
      <c r="A41" t="s">
        <v>33</v>
      </c>
      <c r="B41" s="190">
        <v>20.860958532960005</v>
      </c>
      <c r="C41" s="191">
        <v>34.768264221599999</v>
      </c>
      <c r="D41" s="4"/>
      <c r="E41" s="4"/>
      <c r="F41" s="4"/>
      <c r="G41" s="4"/>
      <c r="H41" s="4"/>
      <c r="I41" s="4"/>
      <c r="J41" s="10">
        <f t="shared" si="0"/>
        <v>0</v>
      </c>
      <c r="K41" s="10">
        <f t="shared" si="1"/>
        <v>0</v>
      </c>
      <c r="L41" s="70"/>
      <c r="M41" s="80"/>
      <c r="N41" s="82"/>
      <c r="P41" s="82"/>
      <c r="Q41" s="28"/>
      <c r="R41" s="28"/>
    </row>
    <row r="42" spans="1:18" s="2" customFormat="1" x14ac:dyDescent="0.25">
      <c r="A42" t="s">
        <v>34</v>
      </c>
      <c r="B42" s="190">
        <v>23.178842814400003</v>
      </c>
      <c r="C42" s="191">
        <v>38.245090643760001</v>
      </c>
      <c r="D42" s="4"/>
      <c r="E42" s="4"/>
      <c r="F42" s="4"/>
      <c r="G42" s="4"/>
      <c r="H42" s="4"/>
      <c r="I42" s="4"/>
      <c r="J42" s="10">
        <f t="shared" si="0"/>
        <v>0</v>
      </c>
      <c r="K42" s="10">
        <f t="shared" si="1"/>
        <v>0</v>
      </c>
      <c r="L42" s="70"/>
      <c r="M42" s="80"/>
      <c r="N42" s="82"/>
      <c r="P42" s="82"/>
      <c r="Q42" s="28"/>
      <c r="R42" s="28"/>
    </row>
    <row r="43" spans="1:18" s="2" customFormat="1" x14ac:dyDescent="0.25">
      <c r="A43" t="s">
        <v>35</v>
      </c>
      <c r="B43" s="190">
        <v>24.337784955120004</v>
      </c>
      <c r="C43" s="191">
        <v>42.880859206640004</v>
      </c>
      <c r="D43" s="4"/>
      <c r="E43" s="4"/>
      <c r="F43" s="4"/>
      <c r="G43" s="4"/>
      <c r="H43" s="4"/>
      <c r="I43" s="4"/>
      <c r="J43" s="10">
        <f t="shared" si="0"/>
        <v>0</v>
      </c>
      <c r="K43" s="10">
        <f t="shared" si="1"/>
        <v>0</v>
      </c>
      <c r="L43" s="70"/>
      <c r="M43" s="71"/>
      <c r="Q43" s="28"/>
      <c r="R43" s="28"/>
    </row>
    <row r="44" spans="1:18" s="2" customFormat="1" x14ac:dyDescent="0.25">
      <c r="A44" t="s">
        <v>36</v>
      </c>
      <c r="B44" s="190">
        <v>27.814611377279995</v>
      </c>
      <c r="C44" s="191">
        <v>46.357685628800006</v>
      </c>
      <c r="D44" s="4"/>
      <c r="E44" s="4"/>
      <c r="F44" s="4"/>
      <c r="G44" s="4"/>
      <c r="H44" s="4"/>
      <c r="I44" s="4"/>
      <c r="J44" s="10">
        <f t="shared" si="0"/>
        <v>0</v>
      </c>
      <c r="K44" s="10">
        <f t="shared" si="1"/>
        <v>0</v>
      </c>
      <c r="L44" s="70"/>
      <c r="M44" s="80"/>
      <c r="N44" s="82"/>
      <c r="P44" s="82"/>
      <c r="Q44" s="28"/>
      <c r="R44" s="28"/>
    </row>
    <row r="45" spans="1:18" s="2" customFormat="1" x14ac:dyDescent="0.25">
      <c r="A45" t="s">
        <v>116</v>
      </c>
      <c r="B45" s="190">
        <v>28.973553517999999</v>
      </c>
      <c r="C45" s="184">
        <v>50.993454191680001</v>
      </c>
      <c r="D45" s="4"/>
      <c r="E45" s="4"/>
      <c r="F45" s="4"/>
      <c r="G45" s="4"/>
      <c r="H45" s="4"/>
      <c r="I45" s="4"/>
      <c r="J45" s="10">
        <f t="shared" si="0"/>
        <v>0</v>
      </c>
      <c r="K45" s="10">
        <f t="shared" si="1"/>
        <v>0</v>
      </c>
      <c r="L45" s="70"/>
      <c r="M45" s="80"/>
      <c r="N45" s="82"/>
      <c r="P45" s="82"/>
      <c r="Q45" s="28"/>
      <c r="R45" s="28"/>
    </row>
    <row r="46" spans="1:18" s="2" customFormat="1" ht="15.75" thickBot="1" x14ac:dyDescent="0.3">
      <c r="A46" t="s">
        <v>117</v>
      </c>
      <c r="B46" s="190">
        <v>30.132495658719996</v>
      </c>
      <c r="C46" s="184">
        <v>54.470280613840004</v>
      </c>
      <c r="D46" s="4"/>
      <c r="E46" s="4"/>
      <c r="F46" s="4"/>
      <c r="G46" s="4"/>
      <c r="H46" s="4"/>
      <c r="I46" s="4"/>
      <c r="J46" s="10">
        <f t="shared" si="0"/>
        <v>0</v>
      </c>
      <c r="K46" s="10">
        <f t="shared" si="1"/>
        <v>0</v>
      </c>
      <c r="L46" s="117" t="s">
        <v>398</v>
      </c>
      <c r="M46" s="79" t="s">
        <v>399</v>
      </c>
      <c r="N46" s="82"/>
      <c r="O46" s="82"/>
      <c r="P46" s="82"/>
      <c r="Q46" s="28"/>
      <c r="R46" s="28"/>
    </row>
    <row r="47" spans="1:18" s="2" customFormat="1" ht="15.75" thickBot="1" x14ac:dyDescent="0.3">
      <c r="A47" t="s">
        <v>37</v>
      </c>
      <c r="B47" s="190">
        <v>31.78731692286258</v>
      </c>
      <c r="C47" s="184">
        <v>59.106049176719999</v>
      </c>
      <c r="D47" s="4"/>
      <c r="E47" s="4"/>
      <c r="F47" s="4"/>
      <c r="G47" s="4"/>
      <c r="H47" s="4"/>
      <c r="I47" s="4"/>
      <c r="J47" s="10">
        <f t="shared" si="0"/>
        <v>0</v>
      </c>
      <c r="K47" s="10">
        <f t="shared" si="1"/>
        <v>0</v>
      </c>
      <c r="Q47" s="28"/>
      <c r="R47" s="28"/>
    </row>
    <row r="48" spans="1:18" s="2" customFormat="1" x14ac:dyDescent="0.25">
      <c r="A48" t="s">
        <v>118</v>
      </c>
      <c r="B48" s="190">
        <v>34.942818292124542</v>
      </c>
      <c r="C48" s="191">
        <v>64.900759880319995</v>
      </c>
      <c r="D48" s="4"/>
      <c r="E48" s="4"/>
      <c r="F48" s="4"/>
      <c r="G48" s="4"/>
      <c r="H48" s="4"/>
      <c r="I48" s="4"/>
      <c r="J48" s="10">
        <f t="shared" si="0"/>
        <v>0</v>
      </c>
      <c r="K48" s="10">
        <f t="shared" si="1"/>
        <v>0</v>
      </c>
      <c r="L48" s="76"/>
      <c r="M48" s="111"/>
      <c r="N48" s="111"/>
      <c r="O48" s="77"/>
      <c r="Q48" s="28"/>
      <c r="R48" s="28"/>
    </row>
    <row r="49" spans="1:18" s="2" customFormat="1" x14ac:dyDescent="0.25">
      <c r="A49" t="s">
        <v>119</v>
      </c>
      <c r="B49" s="190">
        <v>37.008181597676774</v>
      </c>
      <c r="C49" s="191">
        <v>73.01335486536</v>
      </c>
      <c r="D49" s="4"/>
      <c r="E49" s="4"/>
      <c r="F49" s="4"/>
      <c r="G49" s="4"/>
      <c r="H49" s="4"/>
      <c r="I49" s="4"/>
      <c r="J49" s="10">
        <f t="shared" si="0"/>
        <v>0</v>
      </c>
      <c r="K49" s="10">
        <f t="shared" si="1"/>
        <v>0</v>
      </c>
      <c r="L49" s="70"/>
      <c r="M49" s="82"/>
      <c r="O49" s="71"/>
      <c r="P49" s="82"/>
      <c r="Q49" s="28"/>
      <c r="R49" s="28"/>
    </row>
    <row r="50" spans="1:18" s="2" customFormat="1" x14ac:dyDescent="0.25">
      <c r="A50"/>
      <c r="B50" s="185">
        <v>0</v>
      </c>
      <c r="C50" s="183">
        <v>0</v>
      </c>
      <c r="D50" s="7" t="s">
        <v>99</v>
      </c>
      <c r="E50" s="8" t="s">
        <v>100</v>
      </c>
      <c r="F50" s="8" t="s">
        <v>225</v>
      </c>
      <c r="G50" s="8" t="s">
        <v>162</v>
      </c>
      <c r="H50" s="8" t="s">
        <v>163</v>
      </c>
      <c r="I50" s="9" t="s">
        <v>164</v>
      </c>
      <c r="J50" s="10"/>
      <c r="K50" s="10"/>
      <c r="L50" s="70"/>
      <c r="M50" s="82"/>
      <c r="O50" s="71"/>
      <c r="P50" s="82"/>
      <c r="Q50" s="28"/>
      <c r="R50" s="28"/>
    </row>
    <row r="51" spans="1:18" s="2" customFormat="1" x14ac:dyDescent="0.25">
      <c r="A51" t="s">
        <v>38</v>
      </c>
      <c r="B51" s="190">
        <v>18.543074251520004</v>
      </c>
      <c r="C51" s="191">
        <v>32.450379940159998</v>
      </c>
      <c r="D51" s="4"/>
      <c r="E51" s="4"/>
      <c r="F51" s="4"/>
      <c r="G51" s="4">
        <v>0</v>
      </c>
      <c r="H51" s="4"/>
      <c r="I51" s="4"/>
      <c r="J51" s="10">
        <f t="shared" si="0"/>
        <v>0</v>
      </c>
      <c r="K51" s="10">
        <f t="shared" si="1"/>
        <v>0</v>
      </c>
      <c r="L51" s="70"/>
      <c r="O51" s="71"/>
      <c r="Q51" s="28"/>
      <c r="R51" s="28"/>
    </row>
    <row r="52" spans="1:18" s="2" customFormat="1" x14ac:dyDescent="0.25">
      <c r="A52" t="s">
        <v>39</v>
      </c>
      <c r="B52" s="190">
        <v>20.860958532960005</v>
      </c>
      <c r="C52" s="191">
        <v>34.768264221599999</v>
      </c>
      <c r="D52" s="4"/>
      <c r="E52" s="4"/>
      <c r="F52" s="4"/>
      <c r="G52" s="4"/>
      <c r="H52" s="4">
        <v>0</v>
      </c>
      <c r="I52" s="4"/>
      <c r="J52" s="10">
        <f t="shared" si="0"/>
        <v>0</v>
      </c>
      <c r="K52" s="10">
        <f t="shared" si="1"/>
        <v>0</v>
      </c>
      <c r="L52" s="70"/>
      <c r="M52" s="82"/>
      <c r="O52" s="71"/>
      <c r="P52" s="82"/>
      <c r="Q52" s="28"/>
      <c r="R52" s="28"/>
    </row>
    <row r="53" spans="1:18" s="2" customFormat="1" x14ac:dyDescent="0.25">
      <c r="A53" t="s">
        <v>40</v>
      </c>
      <c r="B53" s="190">
        <v>22.019900673680002</v>
      </c>
      <c r="C53" s="191">
        <v>37.086148503040008</v>
      </c>
      <c r="D53" s="4"/>
      <c r="E53" s="4"/>
      <c r="F53" s="4"/>
      <c r="G53" s="4"/>
      <c r="H53" s="4"/>
      <c r="I53" s="4"/>
      <c r="J53" s="10">
        <f t="shared" si="0"/>
        <v>0</v>
      </c>
      <c r="K53" s="10">
        <f t="shared" si="1"/>
        <v>0</v>
      </c>
      <c r="L53" s="70"/>
      <c r="M53" s="82"/>
      <c r="O53" s="71"/>
      <c r="P53" s="82"/>
      <c r="Q53" s="28"/>
      <c r="R53" s="28"/>
    </row>
    <row r="54" spans="1:18" s="2" customFormat="1" x14ac:dyDescent="0.25">
      <c r="A54" t="s">
        <v>41</v>
      </c>
      <c r="B54" s="190">
        <v>24.337784955120004</v>
      </c>
      <c r="C54" s="191">
        <v>40.562974925199995</v>
      </c>
      <c r="D54" s="4"/>
      <c r="E54" s="4"/>
      <c r="F54" s="4"/>
      <c r="G54" s="4"/>
      <c r="H54" s="4"/>
      <c r="I54" s="4"/>
      <c r="J54" s="10">
        <f t="shared" si="0"/>
        <v>0</v>
      </c>
      <c r="K54" s="219">
        <f t="shared" si="1"/>
        <v>0</v>
      </c>
      <c r="L54" s="115" t="s">
        <v>547</v>
      </c>
      <c r="M54" s="105" t="s">
        <v>548</v>
      </c>
      <c r="N54" s="105" t="s">
        <v>549</v>
      </c>
      <c r="O54" s="114" t="s">
        <v>550</v>
      </c>
      <c r="P54" s="104"/>
      <c r="Q54" s="28"/>
      <c r="R54" s="28"/>
    </row>
    <row r="55" spans="1:18" s="2" customFormat="1" x14ac:dyDescent="0.25">
      <c r="A55" t="s">
        <v>42</v>
      </c>
      <c r="B55" s="190">
        <v>27.814611377279995</v>
      </c>
      <c r="C55" s="191">
        <v>45.198743488079998</v>
      </c>
      <c r="D55" s="4"/>
      <c r="E55" s="4"/>
      <c r="F55" s="4"/>
      <c r="G55" s="4"/>
      <c r="H55" s="4"/>
      <c r="I55" s="4"/>
      <c r="J55" s="10">
        <f t="shared" si="0"/>
        <v>0</v>
      </c>
      <c r="K55" s="10">
        <f t="shared" si="1"/>
        <v>0</v>
      </c>
      <c r="L55" s="70"/>
      <c r="O55" s="52"/>
      <c r="Q55" s="28"/>
      <c r="R55" s="28"/>
    </row>
    <row r="56" spans="1:18" s="2" customFormat="1" x14ac:dyDescent="0.25">
      <c r="A56" t="s">
        <v>43</v>
      </c>
      <c r="B56" s="190">
        <v>30.132495658719996</v>
      </c>
      <c r="C56" s="191">
        <v>48.675569910240007</v>
      </c>
      <c r="D56" s="4"/>
      <c r="E56" s="4"/>
      <c r="F56" s="4"/>
      <c r="G56" s="4"/>
      <c r="H56" s="4"/>
      <c r="I56" s="4"/>
      <c r="J56" s="10">
        <f t="shared" si="0"/>
        <v>0</v>
      </c>
      <c r="K56" s="10">
        <f t="shared" si="1"/>
        <v>0</v>
      </c>
      <c r="L56" s="70"/>
      <c r="M56" s="82"/>
      <c r="O56" s="71"/>
      <c r="P56" s="82"/>
      <c r="Q56" s="28"/>
      <c r="R56" s="28"/>
    </row>
    <row r="57" spans="1:18" s="2" customFormat="1" x14ac:dyDescent="0.25">
      <c r="A57" t="s">
        <v>120</v>
      </c>
      <c r="B57" s="190">
        <v>32.450379940159998</v>
      </c>
      <c r="C57" s="191">
        <v>54.470280613840004</v>
      </c>
      <c r="D57" s="4"/>
      <c r="E57" s="4"/>
      <c r="F57" s="4"/>
      <c r="G57" s="4"/>
      <c r="H57" s="4"/>
      <c r="I57" s="4"/>
      <c r="J57" s="10">
        <f t="shared" si="0"/>
        <v>0</v>
      </c>
      <c r="K57" s="10">
        <f t="shared" si="1"/>
        <v>0</v>
      </c>
      <c r="L57" s="70"/>
      <c r="M57" s="82"/>
      <c r="O57" s="71"/>
      <c r="P57" s="82"/>
      <c r="Q57" s="28"/>
      <c r="R57" s="28"/>
    </row>
    <row r="58" spans="1:18" s="2" customFormat="1" x14ac:dyDescent="0.25">
      <c r="A58" t="s">
        <v>121</v>
      </c>
      <c r="B58" s="190">
        <v>34.768264221599999</v>
      </c>
      <c r="C58" s="191">
        <v>59.106049176719999</v>
      </c>
      <c r="D58" s="4"/>
      <c r="E58" s="4"/>
      <c r="F58" s="4"/>
      <c r="G58" s="4"/>
      <c r="H58" s="4"/>
      <c r="I58" s="4"/>
      <c r="J58" s="10">
        <f t="shared" si="0"/>
        <v>0</v>
      </c>
      <c r="K58" s="10">
        <f t="shared" si="1"/>
        <v>0</v>
      </c>
      <c r="L58" s="70"/>
      <c r="O58" s="71"/>
      <c r="Q58" s="28"/>
      <c r="R58" s="28"/>
    </row>
    <row r="59" spans="1:18" s="2" customFormat="1" x14ac:dyDescent="0.25">
      <c r="A59" t="s">
        <v>44</v>
      </c>
      <c r="B59" s="190">
        <v>35.969129008164686</v>
      </c>
      <c r="C59" s="191">
        <v>63.741817739600002</v>
      </c>
      <c r="D59" s="4"/>
      <c r="E59" s="4"/>
      <c r="F59" s="4"/>
      <c r="G59" s="4"/>
      <c r="H59" s="4"/>
      <c r="I59" s="4"/>
      <c r="J59" s="10">
        <f t="shared" si="0"/>
        <v>0</v>
      </c>
      <c r="K59" s="10">
        <f t="shared" si="1"/>
        <v>0</v>
      </c>
      <c r="L59" s="70"/>
      <c r="M59" s="82"/>
      <c r="O59" s="71"/>
      <c r="P59" s="82"/>
      <c r="Q59" s="28"/>
      <c r="R59" s="28"/>
    </row>
    <row r="60" spans="1:18" s="2" customFormat="1" x14ac:dyDescent="0.25">
      <c r="A60" t="s">
        <v>122</v>
      </c>
      <c r="B60" s="190">
        <v>41.35669986090334</v>
      </c>
      <c r="C60" s="191">
        <v>71.85441272464</v>
      </c>
      <c r="D60" s="4"/>
      <c r="E60" s="4"/>
      <c r="F60" s="4"/>
      <c r="G60" s="4"/>
      <c r="H60" s="4"/>
      <c r="I60" s="4"/>
      <c r="J60" s="10">
        <f t="shared" si="0"/>
        <v>0</v>
      </c>
      <c r="K60" s="10">
        <f t="shared" si="1"/>
        <v>0</v>
      </c>
      <c r="L60" s="70"/>
      <c r="M60" s="82"/>
      <c r="O60" s="71"/>
      <c r="P60" s="82"/>
      <c r="Q60" s="28"/>
      <c r="R60" s="28"/>
    </row>
    <row r="61" spans="1:18" s="2" customFormat="1" ht="15.75" thickBot="1" x14ac:dyDescent="0.3">
      <c r="A61" t="s">
        <v>123</v>
      </c>
      <c r="B61" s="190">
        <v>53.311338473120003</v>
      </c>
      <c r="C61" s="191">
        <v>89.23854483544001</v>
      </c>
      <c r="D61" s="4"/>
      <c r="E61" s="4"/>
      <c r="F61" s="4"/>
      <c r="G61" s="4"/>
      <c r="H61" s="4"/>
      <c r="I61" s="4"/>
      <c r="J61" s="10">
        <f t="shared" si="0"/>
        <v>0</v>
      </c>
      <c r="K61" s="219">
        <f t="shared" si="1"/>
        <v>0</v>
      </c>
      <c r="L61" s="112" t="s">
        <v>392</v>
      </c>
      <c r="M61" s="113" t="s">
        <v>552</v>
      </c>
      <c r="N61" s="113" t="s">
        <v>551</v>
      </c>
      <c r="O61" s="110" t="s">
        <v>396</v>
      </c>
      <c r="P61" s="105"/>
      <c r="Q61" s="28"/>
      <c r="R61" s="28"/>
    </row>
    <row r="62" spans="1:18" s="2" customFormat="1" x14ac:dyDescent="0.25">
      <c r="A62"/>
      <c r="B62" s="185">
        <v>0</v>
      </c>
      <c r="C62" s="183">
        <v>0</v>
      </c>
      <c r="D62" s="7" t="s">
        <v>99</v>
      </c>
      <c r="E62" s="8" t="s">
        <v>100</v>
      </c>
      <c r="F62" s="8" t="s">
        <v>225</v>
      </c>
      <c r="G62" s="8" t="s">
        <v>162</v>
      </c>
      <c r="H62" s="8" t="s">
        <v>163</v>
      </c>
      <c r="I62" s="9" t="s">
        <v>164</v>
      </c>
      <c r="J62" s="10"/>
      <c r="K62" s="10"/>
      <c r="Q62" s="28"/>
      <c r="R62" s="28"/>
    </row>
    <row r="63" spans="1:18" s="2" customFormat="1" x14ac:dyDescent="0.25">
      <c r="A63" t="s">
        <v>165</v>
      </c>
      <c r="B63" s="190">
        <v>20.860958532960005</v>
      </c>
      <c r="C63" s="185">
        <v>34.768264221599999</v>
      </c>
      <c r="D63" s="4"/>
      <c r="E63" s="4"/>
      <c r="F63" s="4"/>
      <c r="G63" s="4">
        <v>0</v>
      </c>
      <c r="H63" s="4"/>
      <c r="I63" s="4"/>
      <c r="J63" s="10">
        <f t="shared" si="0"/>
        <v>0</v>
      </c>
      <c r="K63" s="10">
        <f t="shared" si="1"/>
        <v>0</v>
      </c>
      <c r="Q63" s="28"/>
      <c r="R63" s="28"/>
    </row>
    <row r="64" spans="1:18" s="2" customFormat="1" x14ac:dyDescent="0.25">
      <c r="A64" t="s">
        <v>166</v>
      </c>
      <c r="B64" s="190">
        <v>23.178842814400003</v>
      </c>
      <c r="C64" s="185">
        <v>38.245090643760001</v>
      </c>
      <c r="D64" s="4"/>
      <c r="E64" s="4"/>
      <c r="F64" s="4"/>
      <c r="G64" s="4"/>
      <c r="H64" s="4">
        <v>0</v>
      </c>
      <c r="I64" s="4"/>
      <c r="J64" s="10">
        <f t="shared" si="0"/>
        <v>0</v>
      </c>
      <c r="K64" s="10">
        <f t="shared" si="1"/>
        <v>0</v>
      </c>
      <c r="Q64" s="28"/>
      <c r="R64" s="28"/>
    </row>
    <row r="65" spans="1:18" s="2" customFormat="1" x14ac:dyDescent="0.25">
      <c r="A65" t="s">
        <v>167</v>
      </c>
      <c r="B65" s="190">
        <v>24.337784955120004</v>
      </c>
      <c r="C65" s="185">
        <v>40.562974925199995</v>
      </c>
      <c r="D65" s="4"/>
      <c r="E65" s="4"/>
      <c r="F65" s="4"/>
      <c r="G65" s="4"/>
      <c r="H65" s="4"/>
      <c r="I65" s="4"/>
      <c r="J65" s="10">
        <f t="shared" si="0"/>
        <v>0</v>
      </c>
      <c r="K65" s="10">
        <f t="shared" si="1"/>
        <v>0</v>
      </c>
      <c r="Q65" s="28"/>
      <c r="R65" s="28"/>
    </row>
    <row r="66" spans="1:18" s="2" customFormat="1" x14ac:dyDescent="0.25">
      <c r="A66" t="s">
        <v>168</v>
      </c>
      <c r="B66" s="190">
        <v>25.496727095840001</v>
      </c>
      <c r="C66" s="185">
        <v>45.198743488079998</v>
      </c>
      <c r="D66" s="4"/>
      <c r="E66" s="4"/>
      <c r="F66" s="4"/>
      <c r="G66" s="4"/>
      <c r="H66" s="4"/>
      <c r="I66" s="4"/>
      <c r="J66" s="10">
        <f t="shared" si="0"/>
        <v>0</v>
      </c>
      <c r="K66" s="10">
        <f t="shared" si="1"/>
        <v>0</v>
      </c>
      <c r="Q66" s="28"/>
      <c r="R66" s="28"/>
    </row>
    <row r="67" spans="1:18" s="2" customFormat="1" x14ac:dyDescent="0.25">
      <c r="A67" t="s">
        <v>169</v>
      </c>
      <c r="B67" s="190">
        <v>28.973553517999999</v>
      </c>
      <c r="C67" s="191">
        <v>49.834512050960001</v>
      </c>
      <c r="D67" s="4"/>
      <c r="E67" s="4"/>
      <c r="F67" s="4"/>
      <c r="G67" s="4"/>
      <c r="H67" s="4"/>
      <c r="I67" s="4"/>
      <c r="J67" s="10">
        <f t="shared" si="0"/>
        <v>0</v>
      </c>
      <c r="K67" s="10">
        <f t="shared" si="1"/>
        <v>0</v>
      </c>
      <c r="Q67" s="28"/>
      <c r="R67" s="28"/>
    </row>
    <row r="68" spans="1:18" s="2" customFormat="1" x14ac:dyDescent="0.25">
      <c r="A68" t="s">
        <v>170</v>
      </c>
      <c r="B68" s="190">
        <v>30.132495658719996</v>
      </c>
      <c r="C68" s="191">
        <v>59.106049176719999</v>
      </c>
      <c r="D68" s="4"/>
      <c r="E68" s="4"/>
      <c r="F68" s="4"/>
      <c r="G68" s="4"/>
      <c r="H68" s="4"/>
      <c r="I68" s="4"/>
      <c r="J68" s="10">
        <f t="shared" ref="J68:J131" si="2">IFERROR((ROUND((B68*D68)+((B68*E68)*1.15),2)),"REVISAR")</f>
        <v>0</v>
      </c>
      <c r="K68" s="10">
        <f t="shared" ref="K68:K131" si="3">IFERROR((ROUND((F68*C68)+(G68*C68*1.1)+(H68*C68*1.15)+(I68*C68*1.15*1.1),2)),"REVISAR")</f>
        <v>0</v>
      </c>
      <c r="Q68" s="28"/>
      <c r="R68" s="28"/>
    </row>
    <row r="69" spans="1:18" s="2" customFormat="1" x14ac:dyDescent="0.25">
      <c r="A69" t="s">
        <v>171</v>
      </c>
      <c r="B69" s="190">
        <v>33.609322080879998</v>
      </c>
      <c r="C69" s="185">
        <v>63.741817739600002</v>
      </c>
      <c r="D69" s="4"/>
      <c r="E69" s="4"/>
      <c r="F69" s="4"/>
      <c r="G69" s="4"/>
      <c r="H69" s="4"/>
      <c r="I69" s="4"/>
      <c r="J69" s="10">
        <f t="shared" si="2"/>
        <v>0</v>
      </c>
      <c r="K69" s="10">
        <f t="shared" si="3"/>
        <v>0</v>
      </c>
      <c r="Q69" s="28"/>
      <c r="R69" s="28"/>
    </row>
    <row r="70" spans="1:18" s="2" customFormat="1" x14ac:dyDescent="0.25">
      <c r="A70" t="s">
        <v>172</v>
      </c>
      <c r="B70" s="190">
        <v>37.086148503040008</v>
      </c>
      <c r="C70" s="185">
        <v>66.05970202104001</v>
      </c>
      <c r="D70" s="4"/>
      <c r="E70" s="4"/>
      <c r="F70" s="4"/>
      <c r="G70" s="4"/>
      <c r="H70" s="4"/>
      <c r="I70" s="4"/>
      <c r="J70" s="10">
        <f t="shared" si="2"/>
        <v>0</v>
      </c>
      <c r="K70" s="10">
        <f t="shared" si="3"/>
        <v>0</v>
      </c>
      <c r="Q70" s="28"/>
      <c r="R70" s="28"/>
    </row>
    <row r="71" spans="1:18" s="2" customFormat="1" x14ac:dyDescent="0.25">
      <c r="A71" t="s">
        <v>173</v>
      </c>
      <c r="B71" s="190">
        <v>40.048416204141724</v>
      </c>
      <c r="C71" s="185">
        <v>70.695470583920013</v>
      </c>
      <c r="D71" s="4"/>
      <c r="E71" s="4"/>
      <c r="F71" s="4"/>
      <c r="G71" s="4"/>
      <c r="H71" s="4"/>
      <c r="I71" s="4"/>
      <c r="J71" s="10">
        <f t="shared" si="2"/>
        <v>0</v>
      </c>
      <c r="K71" s="10">
        <f t="shared" si="3"/>
        <v>0</v>
      </c>
      <c r="Q71" s="28"/>
      <c r="R71" s="28"/>
    </row>
    <row r="72" spans="1:18" s="2" customFormat="1" x14ac:dyDescent="0.25">
      <c r="A72" t="s">
        <v>174</v>
      </c>
      <c r="B72" s="190">
        <v>46.141509310233637</v>
      </c>
      <c r="C72" s="185">
        <v>78.808065568960004</v>
      </c>
      <c r="D72" s="4"/>
      <c r="E72" s="4"/>
      <c r="F72" s="4"/>
      <c r="G72" s="4"/>
      <c r="H72" s="4"/>
      <c r="I72" s="4"/>
      <c r="J72" s="10">
        <f t="shared" si="2"/>
        <v>0</v>
      </c>
      <c r="K72" s="10">
        <f t="shared" si="3"/>
        <v>0</v>
      </c>
      <c r="Q72" s="28"/>
      <c r="R72" s="28"/>
    </row>
    <row r="73" spans="1:18" s="2" customFormat="1" x14ac:dyDescent="0.25">
      <c r="A73" t="s">
        <v>175</v>
      </c>
      <c r="B73" s="190">
        <v>59.106049176719999</v>
      </c>
      <c r="C73" s="185">
        <v>100.82796624264</v>
      </c>
      <c r="D73" s="4"/>
      <c r="E73" s="4"/>
      <c r="F73" s="4"/>
      <c r="G73" s="4"/>
      <c r="H73" s="4"/>
      <c r="I73" s="4"/>
      <c r="J73" s="10">
        <f t="shared" si="2"/>
        <v>0</v>
      </c>
      <c r="K73" s="10">
        <f t="shared" si="3"/>
        <v>0</v>
      </c>
      <c r="Q73" s="28"/>
      <c r="R73" s="28"/>
    </row>
    <row r="74" spans="1:18" s="2" customFormat="1" x14ac:dyDescent="0.25">
      <c r="A74"/>
      <c r="B74" s="185">
        <v>0</v>
      </c>
      <c r="C74" s="183">
        <v>0</v>
      </c>
      <c r="D74" s="7" t="s">
        <v>99</v>
      </c>
      <c r="E74" s="8" t="s">
        <v>100</v>
      </c>
      <c r="F74" s="8" t="s">
        <v>225</v>
      </c>
      <c r="G74" s="8" t="s">
        <v>162</v>
      </c>
      <c r="H74" s="8" t="s">
        <v>163</v>
      </c>
      <c r="I74" s="9" t="s">
        <v>164</v>
      </c>
      <c r="J74" s="10"/>
      <c r="K74" s="10"/>
      <c r="Q74" s="28"/>
      <c r="R74" s="28"/>
    </row>
    <row r="75" spans="1:18" s="2" customFormat="1" x14ac:dyDescent="0.25">
      <c r="A75" t="s">
        <v>51</v>
      </c>
      <c r="B75" s="190">
        <v>23.178842814400003</v>
      </c>
      <c r="C75" s="191">
        <v>35.92720636232</v>
      </c>
      <c r="D75" s="4"/>
      <c r="E75" s="4"/>
      <c r="F75" s="4"/>
      <c r="G75" s="4">
        <v>0</v>
      </c>
      <c r="H75" s="4"/>
      <c r="I75" s="4"/>
      <c r="J75" s="10">
        <f t="shared" si="2"/>
        <v>0</v>
      </c>
      <c r="K75" s="10">
        <f t="shared" si="3"/>
        <v>0</v>
      </c>
      <c r="Q75" s="28"/>
      <c r="R75" s="28"/>
    </row>
    <row r="76" spans="1:18" s="2" customFormat="1" x14ac:dyDescent="0.25">
      <c r="A76" t="s">
        <v>52</v>
      </c>
      <c r="B76" s="190">
        <v>24.337784955120004</v>
      </c>
      <c r="C76" s="191">
        <v>38.245090643760001</v>
      </c>
      <c r="D76" s="4"/>
      <c r="E76" s="4"/>
      <c r="F76" s="4"/>
      <c r="G76" s="4"/>
      <c r="H76" s="4">
        <v>0</v>
      </c>
      <c r="I76" s="4"/>
      <c r="J76" s="10">
        <f t="shared" si="2"/>
        <v>0</v>
      </c>
      <c r="K76" s="10">
        <f t="shared" si="3"/>
        <v>0</v>
      </c>
      <c r="Q76" s="28"/>
      <c r="R76" s="28"/>
    </row>
    <row r="77" spans="1:18" s="2" customFormat="1" x14ac:dyDescent="0.25">
      <c r="A77" t="s">
        <v>53</v>
      </c>
      <c r="B77" s="190">
        <v>26.655669236560001</v>
      </c>
      <c r="C77" s="191">
        <v>41.72191706592001</v>
      </c>
      <c r="D77" s="4"/>
      <c r="E77" s="4"/>
      <c r="F77" s="4"/>
      <c r="G77" s="4"/>
      <c r="H77" s="4"/>
      <c r="I77" s="4"/>
      <c r="J77" s="10">
        <f t="shared" si="2"/>
        <v>0</v>
      </c>
      <c r="K77" s="10">
        <f t="shared" si="3"/>
        <v>0</v>
      </c>
      <c r="Q77" s="28"/>
      <c r="R77" s="28"/>
    </row>
    <row r="78" spans="1:18" s="2" customFormat="1" x14ac:dyDescent="0.25">
      <c r="A78" t="s">
        <v>54</v>
      </c>
      <c r="B78" s="190">
        <v>30.132495658719996</v>
      </c>
      <c r="C78" s="191">
        <v>45.198743488079998</v>
      </c>
      <c r="D78" s="4"/>
      <c r="E78" s="4"/>
      <c r="F78" s="4"/>
      <c r="G78" s="4"/>
      <c r="H78" s="4"/>
      <c r="I78" s="4"/>
      <c r="J78" s="10">
        <f t="shared" si="2"/>
        <v>0</v>
      </c>
      <c r="K78" s="10">
        <f t="shared" si="3"/>
        <v>0</v>
      </c>
      <c r="Q78" s="28"/>
      <c r="R78" s="28"/>
    </row>
    <row r="79" spans="1:18" s="2" customFormat="1" x14ac:dyDescent="0.25">
      <c r="A79" t="s">
        <v>55</v>
      </c>
      <c r="B79" s="190">
        <v>33.609322080879998</v>
      </c>
      <c r="C79" s="191">
        <v>52.152396332400009</v>
      </c>
      <c r="D79" s="4"/>
      <c r="E79" s="4"/>
      <c r="F79" s="4"/>
      <c r="G79" s="4"/>
      <c r="H79" s="4"/>
      <c r="I79" s="4"/>
      <c r="J79" s="10">
        <f t="shared" si="2"/>
        <v>0</v>
      </c>
      <c r="K79" s="10">
        <f t="shared" si="3"/>
        <v>0</v>
      </c>
      <c r="Q79" s="28"/>
      <c r="R79" s="28"/>
    </row>
    <row r="80" spans="1:18" s="2" customFormat="1" x14ac:dyDescent="0.25">
      <c r="A80" t="s">
        <v>56</v>
      </c>
      <c r="B80" s="190">
        <v>35.92720636232</v>
      </c>
      <c r="C80" s="191">
        <v>60.264991317439993</v>
      </c>
      <c r="D80" s="4"/>
      <c r="E80" s="4"/>
      <c r="F80" s="4"/>
      <c r="G80" s="4"/>
      <c r="H80" s="4"/>
      <c r="I80" s="4"/>
      <c r="J80" s="10">
        <f t="shared" si="2"/>
        <v>0</v>
      </c>
      <c r="K80" s="10">
        <f t="shared" si="3"/>
        <v>0</v>
      </c>
      <c r="Q80" s="28"/>
      <c r="R80" s="28"/>
    </row>
    <row r="81" spans="1:18" s="2" customFormat="1" x14ac:dyDescent="0.25">
      <c r="A81" t="s">
        <v>176</v>
      </c>
      <c r="B81" s="185">
        <v>37.086148503040008</v>
      </c>
      <c r="C81" s="185">
        <v>0</v>
      </c>
      <c r="D81" s="4"/>
      <c r="E81" s="4"/>
      <c r="F81" s="1"/>
      <c r="G81" s="1"/>
      <c r="H81" s="1"/>
      <c r="I81" s="1"/>
      <c r="J81" s="10">
        <f t="shared" si="2"/>
        <v>0</v>
      </c>
      <c r="K81" s="10">
        <f t="shared" si="3"/>
        <v>0</v>
      </c>
      <c r="Q81" s="28"/>
      <c r="R81" s="28"/>
    </row>
    <row r="82" spans="1:18" s="2" customFormat="1" x14ac:dyDescent="0.25">
      <c r="A82" t="s">
        <v>177</v>
      </c>
      <c r="B82" s="185">
        <v>39.404032784480002</v>
      </c>
      <c r="C82" s="185">
        <v>0</v>
      </c>
      <c r="D82" s="4"/>
      <c r="E82" s="4"/>
      <c r="G82" s="1"/>
      <c r="H82" s="1"/>
      <c r="I82" s="1"/>
      <c r="J82" s="10">
        <f t="shared" si="2"/>
        <v>0</v>
      </c>
      <c r="K82" s="10">
        <f t="shared" si="3"/>
        <v>0</v>
      </c>
      <c r="Q82" s="28"/>
      <c r="R82" s="28"/>
    </row>
    <row r="83" spans="1:18" s="2" customFormat="1" x14ac:dyDescent="0.25">
      <c r="A83" t="s">
        <v>178</v>
      </c>
      <c r="B83" s="185">
        <v>41.72191706592001</v>
      </c>
      <c r="C83" s="185">
        <v>0</v>
      </c>
      <c r="D83" s="4"/>
      <c r="E83" s="4"/>
      <c r="F83" s="1"/>
      <c r="G83" s="1"/>
      <c r="H83" s="1"/>
      <c r="I83" s="1"/>
      <c r="J83" s="10">
        <f t="shared" si="2"/>
        <v>0</v>
      </c>
      <c r="K83" s="10">
        <f t="shared" si="3"/>
        <v>0</v>
      </c>
      <c r="Q83" s="28"/>
      <c r="R83" s="28"/>
    </row>
    <row r="84" spans="1:18" s="2" customFormat="1" x14ac:dyDescent="0.25">
      <c r="A84" t="s">
        <v>179</v>
      </c>
      <c r="B84" s="185">
        <v>50.993454191680001</v>
      </c>
      <c r="C84" s="185">
        <v>0</v>
      </c>
      <c r="D84" s="4"/>
      <c r="E84" s="4"/>
      <c r="F84" s="1"/>
      <c r="G84" s="1"/>
      <c r="H84" s="1"/>
      <c r="I84" s="1"/>
      <c r="J84" s="10">
        <f t="shared" si="2"/>
        <v>0</v>
      </c>
      <c r="K84" s="10">
        <f t="shared" si="3"/>
        <v>0</v>
      </c>
      <c r="Q84" s="28"/>
      <c r="R84" s="28"/>
    </row>
    <row r="85" spans="1:18" s="2" customFormat="1" x14ac:dyDescent="0.25">
      <c r="A85" t="s">
        <v>180</v>
      </c>
      <c r="B85" s="185">
        <v>63.741817739600002</v>
      </c>
      <c r="C85" s="185">
        <v>0</v>
      </c>
      <c r="D85" s="4"/>
      <c r="E85" s="4"/>
      <c r="F85" s="1"/>
      <c r="G85" s="1"/>
      <c r="H85" s="1"/>
      <c r="I85" s="1"/>
      <c r="J85" s="10">
        <f t="shared" si="2"/>
        <v>0</v>
      </c>
      <c r="K85" s="10">
        <f t="shared" si="3"/>
        <v>0</v>
      </c>
      <c r="Q85" s="28"/>
      <c r="R85" s="28"/>
    </row>
    <row r="86" spans="1:18" s="2" customFormat="1" x14ac:dyDescent="0.25">
      <c r="A86" t="s">
        <v>8</v>
      </c>
      <c r="B86" s="185">
        <v>0</v>
      </c>
      <c r="C86" s="183">
        <v>0</v>
      </c>
      <c r="D86" s="7" t="s">
        <v>99</v>
      </c>
      <c r="E86" s="8" t="s">
        <v>100</v>
      </c>
      <c r="F86" s="19" t="s">
        <v>225</v>
      </c>
      <c r="G86" s="19" t="s">
        <v>162</v>
      </c>
      <c r="H86" s="19" t="s">
        <v>163</v>
      </c>
      <c r="I86" s="20" t="s">
        <v>164</v>
      </c>
      <c r="J86" s="10"/>
      <c r="K86" s="10"/>
      <c r="Q86" s="28"/>
      <c r="R86" s="28"/>
    </row>
    <row r="87" spans="1:18" s="2" customFormat="1" x14ac:dyDescent="0.25">
      <c r="A87" t="s">
        <v>63</v>
      </c>
      <c r="B87" s="190">
        <v>24.337784955120004</v>
      </c>
      <c r="C87" s="191">
        <v>37.086148503040008</v>
      </c>
      <c r="D87" s="4"/>
      <c r="E87" s="4"/>
      <c r="F87" s="4"/>
      <c r="G87" s="4">
        <v>0</v>
      </c>
      <c r="H87" s="4"/>
      <c r="I87" s="4"/>
      <c r="J87" s="10">
        <f t="shared" si="2"/>
        <v>0</v>
      </c>
      <c r="K87" s="10">
        <f t="shared" si="3"/>
        <v>0</v>
      </c>
      <c r="Q87" s="28"/>
      <c r="R87" s="28"/>
    </row>
    <row r="88" spans="1:18" s="2" customFormat="1" x14ac:dyDescent="0.25">
      <c r="A88" t="s">
        <v>64</v>
      </c>
      <c r="B88" s="190">
        <v>25.496727095840001</v>
      </c>
      <c r="C88" s="191">
        <v>40.562974925199995</v>
      </c>
      <c r="D88" s="4"/>
      <c r="E88" s="4"/>
      <c r="F88" s="4"/>
      <c r="G88" s="4"/>
      <c r="H88" s="4">
        <v>0</v>
      </c>
      <c r="I88" s="4"/>
      <c r="J88" s="10">
        <f t="shared" si="2"/>
        <v>0</v>
      </c>
      <c r="K88" s="10">
        <f t="shared" si="3"/>
        <v>0</v>
      </c>
      <c r="Q88" s="28"/>
      <c r="R88" s="28"/>
    </row>
    <row r="89" spans="1:18" s="2" customFormat="1" x14ac:dyDescent="0.25">
      <c r="A89" t="s">
        <v>65</v>
      </c>
      <c r="B89" s="190">
        <v>27.814611377279995</v>
      </c>
      <c r="C89" s="191">
        <v>42.880859206640004</v>
      </c>
      <c r="D89" s="4"/>
      <c r="E89" s="4"/>
      <c r="F89" s="4"/>
      <c r="G89" s="4"/>
      <c r="H89" s="4"/>
      <c r="I89" s="4"/>
      <c r="J89" s="10">
        <f t="shared" si="2"/>
        <v>0</v>
      </c>
      <c r="K89" s="10">
        <f t="shared" si="3"/>
        <v>0</v>
      </c>
      <c r="Q89" s="28"/>
      <c r="R89" s="28"/>
    </row>
    <row r="90" spans="1:18" s="2" customFormat="1" x14ac:dyDescent="0.25">
      <c r="A90" t="s">
        <v>66</v>
      </c>
      <c r="B90" s="190">
        <v>31.291437799439997</v>
      </c>
      <c r="C90" s="191">
        <v>46.357685628800006</v>
      </c>
      <c r="D90" s="4"/>
      <c r="E90" s="4"/>
      <c r="F90" s="4"/>
      <c r="G90" s="4"/>
      <c r="H90" s="4"/>
      <c r="I90" s="4"/>
      <c r="J90" s="10">
        <f t="shared" si="2"/>
        <v>0</v>
      </c>
      <c r="K90" s="10">
        <f t="shared" si="3"/>
        <v>0</v>
      </c>
      <c r="Q90" s="28"/>
      <c r="R90" s="28"/>
    </row>
    <row r="91" spans="1:18" s="2" customFormat="1" x14ac:dyDescent="0.25">
      <c r="A91" t="s">
        <v>67</v>
      </c>
      <c r="B91" s="190">
        <v>34.768264221599999</v>
      </c>
      <c r="C91" s="191">
        <v>54.470280613840004</v>
      </c>
      <c r="D91" s="4"/>
      <c r="E91" s="4"/>
      <c r="F91" s="4"/>
      <c r="G91" s="4"/>
      <c r="H91" s="4"/>
      <c r="I91" s="4"/>
      <c r="J91" s="10">
        <f t="shared" si="2"/>
        <v>0</v>
      </c>
      <c r="K91" s="10">
        <f t="shared" si="3"/>
        <v>0</v>
      </c>
      <c r="Q91" s="28"/>
      <c r="R91" s="28"/>
    </row>
    <row r="92" spans="1:18" s="2" customFormat="1" x14ac:dyDescent="0.25">
      <c r="A92" t="s">
        <v>68</v>
      </c>
      <c r="B92" s="190">
        <v>38.245090643760001</v>
      </c>
      <c r="C92" s="191">
        <v>61.42393345816</v>
      </c>
      <c r="D92" s="4"/>
      <c r="E92" s="4"/>
      <c r="F92" s="4"/>
      <c r="G92" s="4"/>
      <c r="H92" s="4"/>
      <c r="I92" s="4"/>
      <c r="J92" s="10">
        <f t="shared" si="2"/>
        <v>0</v>
      </c>
      <c r="K92" s="10">
        <f t="shared" si="3"/>
        <v>0</v>
      </c>
      <c r="Q92" s="28"/>
      <c r="R92" s="28"/>
    </row>
    <row r="93" spans="1:18" s="2" customFormat="1" x14ac:dyDescent="0.25">
      <c r="A93" t="s">
        <v>127</v>
      </c>
      <c r="B93" s="185">
        <v>40.562974925199995</v>
      </c>
      <c r="C93" s="185">
        <v>0</v>
      </c>
      <c r="D93" s="4"/>
      <c r="E93" s="4"/>
      <c r="F93" s="1"/>
      <c r="G93" s="1"/>
      <c r="H93" s="1"/>
      <c r="I93" s="1"/>
      <c r="J93" s="10">
        <f t="shared" si="2"/>
        <v>0</v>
      </c>
      <c r="K93" s="10">
        <f t="shared" si="3"/>
        <v>0</v>
      </c>
      <c r="Q93" s="28"/>
      <c r="R93" s="28"/>
    </row>
    <row r="94" spans="1:18" s="2" customFormat="1" x14ac:dyDescent="0.25">
      <c r="A94" t="s">
        <v>128</v>
      </c>
      <c r="B94" s="185">
        <v>42.880859206640004</v>
      </c>
      <c r="C94" s="185">
        <v>0</v>
      </c>
      <c r="D94" s="4"/>
      <c r="E94" s="4"/>
      <c r="G94" s="1"/>
      <c r="H94" s="1"/>
      <c r="I94" s="1"/>
      <c r="J94" s="10">
        <f t="shared" si="2"/>
        <v>0</v>
      </c>
      <c r="K94" s="10">
        <f t="shared" si="3"/>
        <v>0</v>
      </c>
      <c r="Q94" s="28"/>
      <c r="R94" s="28"/>
    </row>
    <row r="95" spans="1:18" s="2" customFormat="1" x14ac:dyDescent="0.25">
      <c r="A95" t="s">
        <v>129</v>
      </c>
      <c r="B95" s="185">
        <v>45.198743488079998</v>
      </c>
      <c r="C95" s="185">
        <v>0</v>
      </c>
      <c r="D95" s="4"/>
      <c r="E95" s="4"/>
      <c r="F95" s="1"/>
      <c r="G95" s="1"/>
      <c r="H95" s="1"/>
      <c r="I95" s="1"/>
      <c r="J95" s="10">
        <f t="shared" si="2"/>
        <v>0</v>
      </c>
      <c r="K95" s="10">
        <f t="shared" si="3"/>
        <v>0</v>
      </c>
      <c r="Q95" s="28"/>
      <c r="R95" s="28"/>
    </row>
    <row r="96" spans="1:18" s="2" customFormat="1" x14ac:dyDescent="0.25">
      <c r="A96" t="s">
        <v>130</v>
      </c>
      <c r="B96" s="185">
        <v>52.152396332400009</v>
      </c>
      <c r="C96" s="185">
        <v>0</v>
      </c>
      <c r="D96" s="4"/>
      <c r="E96" s="4"/>
      <c r="F96" s="1"/>
      <c r="G96" s="1"/>
      <c r="H96" s="1"/>
      <c r="I96" s="1"/>
      <c r="J96" s="10">
        <f t="shared" si="2"/>
        <v>0</v>
      </c>
      <c r="K96" s="10">
        <f t="shared" si="3"/>
        <v>0</v>
      </c>
      <c r="Q96" s="28"/>
      <c r="R96" s="28"/>
    </row>
    <row r="97" spans="1:18" s="2" customFormat="1" x14ac:dyDescent="0.25">
      <c r="A97" t="s">
        <v>131</v>
      </c>
      <c r="B97" s="185">
        <v>66.05970202104001</v>
      </c>
      <c r="C97" s="185">
        <v>0</v>
      </c>
      <c r="D97" s="4"/>
      <c r="E97" s="4"/>
      <c r="F97" s="1"/>
      <c r="G97" s="1"/>
      <c r="H97" s="1"/>
      <c r="I97" s="1"/>
      <c r="J97" s="10">
        <f t="shared" si="2"/>
        <v>0</v>
      </c>
      <c r="K97" s="10">
        <f t="shared" si="3"/>
        <v>0</v>
      </c>
      <c r="Q97" s="28"/>
      <c r="R97" s="28"/>
    </row>
    <row r="98" spans="1:18" s="2" customFormat="1" x14ac:dyDescent="0.25">
      <c r="A98" t="s">
        <v>8</v>
      </c>
      <c r="B98" s="185">
        <v>0</v>
      </c>
      <c r="C98" s="183">
        <v>0</v>
      </c>
      <c r="D98" s="7" t="s">
        <v>99</v>
      </c>
      <c r="E98" s="8" t="s">
        <v>100</v>
      </c>
      <c r="F98" s="8" t="s">
        <v>225</v>
      </c>
      <c r="G98" s="8" t="s">
        <v>162</v>
      </c>
      <c r="H98" s="8" t="s">
        <v>163</v>
      </c>
      <c r="I98" s="9" t="s">
        <v>164</v>
      </c>
      <c r="J98" s="10"/>
      <c r="K98" s="10"/>
      <c r="Q98" s="28"/>
      <c r="R98" s="28"/>
    </row>
    <row r="99" spans="1:18" s="2" customFormat="1" x14ac:dyDescent="0.25">
      <c r="A99" t="s">
        <v>69</v>
      </c>
      <c r="B99" s="190">
        <v>25.496727095840001</v>
      </c>
      <c r="C99" s="191">
        <v>38.245090643760001</v>
      </c>
      <c r="D99" s="4"/>
      <c r="E99" s="4"/>
      <c r="F99" s="4"/>
      <c r="G99" s="4">
        <v>0</v>
      </c>
      <c r="H99" s="4"/>
      <c r="I99" s="4"/>
      <c r="J99" s="10">
        <f t="shared" si="2"/>
        <v>0</v>
      </c>
      <c r="K99" s="10">
        <f t="shared" si="3"/>
        <v>0</v>
      </c>
      <c r="Q99" s="28"/>
      <c r="R99" s="28"/>
    </row>
    <row r="100" spans="1:18" s="2" customFormat="1" x14ac:dyDescent="0.25">
      <c r="A100" t="s">
        <v>70</v>
      </c>
      <c r="B100" s="190">
        <v>27.814611377279995</v>
      </c>
      <c r="C100" s="191">
        <v>40.562974925199995</v>
      </c>
      <c r="D100" s="4"/>
      <c r="E100" s="4"/>
      <c r="F100" s="4"/>
      <c r="G100" s="4"/>
      <c r="H100" s="4">
        <v>0</v>
      </c>
      <c r="I100" s="4"/>
      <c r="J100" s="10">
        <f t="shared" si="2"/>
        <v>0</v>
      </c>
      <c r="K100" s="10">
        <f t="shared" si="3"/>
        <v>0</v>
      </c>
      <c r="Q100" s="28"/>
      <c r="R100" s="28"/>
    </row>
    <row r="101" spans="1:18" s="2" customFormat="1" x14ac:dyDescent="0.25">
      <c r="A101" t="s">
        <v>71</v>
      </c>
      <c r="B101" s="190">
        <v>30.132495658719996</v>
      </c>
      <c r="C101" s="191">
        <v>45.198743488079998</v>
      </c>
      <c r="D101" s="4"/>
      <c r="E101" s="4"/>
      <c r="F101" s="4"/>
      <c r="G101" s="4"/>
      <c r="H101" s="4"/>
      <c r="I101" s="4"/>
      <c r="J101" s="10">
        <f t="shared" si="2"/>
        <v>0</v>
      </c>
      <c r="K101" s="10">
        <f t="shared" si="3"/>
        <v>0</v>
      </c>
      <c r="Q101" s="28"/>
      <c r="R101" s="28"/>
    </row>
    <row r="102" spans="1:18" s="2" customFormat="1" x14ac:dyDescent="0.25">
      <c r="A102" t="s">
        <v>72</v>
      </c>
      <c r="B102" s="190">
        <v>33.609322080879998</v>
      </c>
      <c r="C102" s="191">
        <v>49.834512050960001</v>
      </c>
      <c r="D102" s="4"/>
      <c r="E102" s="4"/>
      <c r="F102" s="4"/>
      <c r="G102" s="4"/>
      <c r="H102" s="4"/>
      <c r="I102" s="4"/>
      <c r="J102" s="10">
        <f t="shared" si="2"/>
        <v>0</v>
      </c>
      <c r="K102" s="10">
        <f t="shared" si="3"/>
        <v>0</v>
      </c>
      <c r="Q102" s="28"/>
      <c r="R102" s="28"/>
    </row>
    <row r="103" spans="1:18" s="2" customFormat="1" x14ac:dyDescent="0.25">
      <c r="A103" t="s">
        <v>73</v>
      </c>
      <c r="B103" s="190">
        <v>35.92720636232</v>
      </c>
      <c r="C103" s="191">
        <v>54.470280613840004</v>
      </c>
      <c r="D103" s="4"/>
      <c r="E103" s="4"/>
      <c r="F103" s="4"/>
      <c r="G103" s="4"/>
      <c r="H103" s="4"/>
      <c r="I103" s="4"/>
      <c r="J103" s="10">
        <f t="shared" si="2"/>
        <v>0</v>
      </c>
      <c r="K103" s="10">
        <f t="shared" si="3"/>
        <v>0</v>
      </c>
      <c r="Q103" s="28"/>
      <c r="R103" s="28"/>
    </row>
    <row r="104" spans="1:18" s="2" customFormat="1" x14ac:dyDescent="0.25">
      <c r="A104" t="s">
        <v>74</v>
      </c>
      <c r="B104" s="190">
        <v>40.562974925199995</v>
      </c>
      <c r="C104" s="191">
        <v>62.582875598879994</v>
      </c>
      <c r="D104" s="4"/>
      <c r="E104" s="4"/>
      <c r="F104" s="4"/>
      <c r="G104" s="4"/>
      <c r="H104" s="4"/>
      <c r="I104" s="4"/>
      <c r="J104" s="10">
        <f t="shared" si="2"/>
        <v>0</v>
      </c>
      <c r="K104" s="10">
        <f t="shared" si="3"/>
        <v>0</v>
      </c>
      <c r="Q104" s="28"/>
      <c r="R104" s="28"/>
    </row>
    <row r="105" spans="1:18" s="2" customFormat="1" x14ac:dyDescent="0.25">
      <c r="A105" t="s">
        <v>132</v>
      </c>
      <c r="B105" s="185">
        <v>0</v>
      </c>
      <c r="C105" s="185">
        <v>0</v>
      </c>
      <c r="D105" s="29"/>
      <c r="E105" s="12"/>
      <c r="F105" s="1"/>
      <c r="G105" s="1"/>
      <c r="H105" s="1"/>
      <c r="I105" s="1"/>
      <c r="J105" s="10">
        <f t="shared" si="2"/>
        <v>0</v>
      </c>
      <c r="K105" s="10">
        <f t="shared" si="3"/>
        <v>0</v>
      </c>
      <c r="Q105" s="28"/>
      <c r="R105" s="28"/>
    </row>
    <row r="106" spans="1:18" s="2" customFormat="1" x14ac:dyDescent="0.25">
      <c r="A106" t="s">
        <v>133</v>
      </c>
      <c r="B106" s="185">
        <v>0</v>
      </c>
      <c r="C106" s="185">
        <v>0</v>
      </c>
      <c r="D106" s="29"/>
      <c r="E106" s="12"/>
      <c r="G106" s="1"/>
      <c r="H106" s="1"/>
      <c r="I106" s="1"/>
      <c r="J106" s="10">
        <f t="shared" si="2"/>
        <v>0</v>
      </c>
      <c r="K106" s="10">
        <f t="shared" si="3"/>
        <v>0</v>
      </c>
      <c r="Q106" s="28"/>
      <c r="R106" s="28"/>
    </row>
    <row r="107" spans="1:18" s="2" customFormat="1" x14ac:dyDescent="0.25">
      <c r="A107" t="s">
        <v>134</v>
      </c>
      <c r="B107" s="185">
        <v>0</v>
      </c>
      <c r="C107" s="185">
        <v>0</v>
      </c>
      <c r="D107" s="29"/>
      <c r="E107" s="12"/>
      <c r="F107" s="1"/>
      <c r="G107" s="1"/>
      <c r="H107" s="1"/>
      <c r="I107" s="1"/>
      <c r="J107" s="10">
        <f t="shared" si="2"/>
        <v>0</v>
      </c>
      <c r="K107" s="10">
        <f t="shared" si="3"/>
        <v>0</v>
      </c>
      <c r="Q107" s="28"/>
      <c r="R107" s="28"/>
    </row>
    <row r="108" spans="1:18" s="2" customFormat="1" x14ac:dyDescent="0.25">
      <c r="A108" t="s">
        <v>135</v>
      </c>
      <c r="B108" s="185">
        <v>0</v>
      </c>
      <c r="C108" s="185">
        <v>0</v>
      </c>
      <c r="D108" s="29"/>
      <c r="E108" s="12"/>
      <c r="F108" s="1"/>
      <c r="G108" s="1"/>
      <c r="H108" s="1"/>
      <c r="I108" s="1"/>
      <c r="J108" s="10">
        <f t="shared" si="2"/>
        <v>0</v>
      </c>
      <c r="K108" s="10">
        <f t="shared" si="3"/>
        <v>0</v>
      </c>
      <c r="Q108" s="28"/>
      <c r="R108" s="28"/>
    </row>
    <row r="109" spans="1:18" s="2" customFormat="1" x14ac:dyDescent="0.25">
      <c r="A109" t="s">
        <v>136</v>
      </c>
      <c r="B109" s="185">
        <v>0</v>
      </c>
      <c r="C109" s="185">
        <v>0</v>
      </c>
      <c r="D109" s="29"/>
      <c r="E109" s="12"/>
      <c r="F109" s="1"/>
      <c r="G109" s="1"/>
      <c r="H109" s="1"/>
      <c r="I109" s="1"/>
      <c r="J109" s="10">
        <f t="shared" si="2"/>
        <v>0</v>
      </c>
      <c r="K109" s="10">
        <f t="shared" si="3"/>
        <v>0</v>
      </c>
      <c r="Q109" s="28"/>
      <c r="R109" s="28"/>
    </row>
    <row r="110" spans="1:18" s="2" customFormat="1" x14ac:dyDescent="0.25">
      <c r="A110" t="s">
        <v>8</v>
      </c>
      <c r="B110" s="185">
        <v>0</v>
      </c>
      <c r="C110" s="183">
        <v>0</v>
      </c>
      <c r="D110" s="7" t="s">
        <v>99</v>
      </c>
      <c r="E110" s="8" t="s">
        <v>100</v>
      </c>
      <c r="F110" s="8" t="s">
        <v>225</v>
      </c>
      <c r="G110" s="8" t="s">
        <v>162</v>
      </c>
      <c r="H110" s="8" t="s">
        <v>163</v>
      </c>
      <c r="I110" s="9" t="s">
        <v>164</v>
      </c>
      <c r="J110" s="10"/>
      <c r="K110" s="10"/>
      <c r="Q110" s="28"/>
      <c r="R110" s="28"/>
    </row>
    <row r="111" spans="1:18" s="2" customFormat="1" x14ac:dyDescent="0.25">
      <c r="A111" t="s">
        <v>75</v>
      </c>
      <c r="B111" s="190">
        <v>26.655669236560001</v>
      </c>
      <c r="C111" s="191">
        <v>39.404032784480002</v>
      </c>
      <c r="D111" s="4"/>
      <c r="E111" s="4"/>
      <c r="F111" s="4"/>
      <c r="G111" s="4">
        <v>0</v>
      </c>
      <c r="H111" s="4"/>
      <c r="I111" s="4"/>
      <c r="J111" s="10">
        <f t="shared" si="2"/>
        <v>0</v>
      </c>
      <c r="K111" s="10">
        <f t="shared" si="3"/>
        <v>0</v>
      </c>
      <c r="Q111" s="28"/>
      <c r="R111" s="28"/>
    </row>
    <row r="112" spans="1:18" s="2" customFormat="1" x14ac:dyDescent="0.25">
      <c r="A112" t="s">
        <v>76</v>
      </c>
      <c r="B112" s="190">
        <v>28.973553517999999</v>
      </c>
      <c r="C112" s="191">
        <v>41.72191706592001</v>
      </c>
      <c r="D112" s="4"/>
      <c r="E112" s="4"/>
      <c r="F112" s="4"/>
      <c r="G112" s="4"/>
      <c r="H112" s="4">
        <v>0</v>
      </c>
      <c r="I112" s="4"/>
      <c r="J112" s="10">
        <f t="shared" si="2"/>
        <v>0</v>
      </c>
      <c r="K112" s="10">
        <f t="shared" si="3"/>
        <v>0</v>
      </c>
      <c r="Q112" s="28"/>
      <c r="R112" s="28"/>
    </row>
    <row r="113" spans="1:18" s="2" customFormat="1" x14ac:dyDescent="0.25">
      <c r="A113" t="s">
        <v>77</v>
      </c>
      <c r="B113" s="190">
        <v>32.450379940159998</v>
      </c>
      <c r="C113" s="191">
        <v>46.357685628800006</v>
      </c>
      <c r="D113" s="4"/>
      <c r="E113" s="4"/>
      <c r="F113" s="4"/>
      <c r="G113" s="4"/>
      <c r="H113" s="4"/>
      <c r="I113" s="4"/>
      <c r="J113" s="10">
        <f t="shared" si="2"/>
        <v>0</v>
      </c>
      <c r="K113" s="10">
        <f t="shared" si="3"/>
        <v>0</v>
      </c>
      <c r="Q113" s="28"/>
      <c r="R113" s="28"/>
    </row>
    <row r="114" spans="1:18" s="2" customFormat="1" x14ac:dyDescent="0.25">
      <c r="A114" t="s">
        <v>78</v>
      </c>
      <c r="B114" s="190">
        <v>33.609322080879998</v>
      </c>
      <c r="C114" s="191">
        <v>50.993454191680001</v>
      </c>
      <c r="D114" s="4"/>
      <c r="E114" s="4"/>
      <c r="F114" s="4"/>
      <c r="G114" s="4"/>
      <c r="H114" s="4"/>
      <c r="I114" s="4"/>
      <c r="J114" s="10">
        <f t="shared" si="2"/>
        <v>0</v>
      </c>
      <c r="K114" s="10">
        <f t="shared" si="3"/>
        <v>0</v>
      </c>
      <c r="Q114" s="28"/>
      <c r="R114" s="28"/>
    </row>
    <row r="115" spans="1:18" s="2" customFormat="1" x14ac:dyDescent="0.25">
      <c r="A115" t="s">
        <v>79</v>
      </c>
      <c r="B115" s="190">
        <v>38.245090643760001</v>
      </c>
      <c r="C115" s="191">
        <v>54.470280613840004</v>
      </c>
      <c r="D115" s="4"/>
      <c r="E115" s="4"/>
      <c r="F115" s="4"/>
      <c r="G115" s="4"/>
      <c r="H115" s="4"/>
      <c r="I115" s="4"/>
      <c r="J115" s="10">
        <f t="shared" si="2"/>
        <v>0</v>
      </c>
      <c r="K115" s="10">
        <f t="shared" si="3"/>
        <v>0</v>
      </c>
      <c r="Q115" s="28"/>
      <c r="R115" s="28"/>
    </row>
    <row r="116" spans="1:18" s="2" customFormat="1" x14ac:dyDescent="0.25">
      <c r="A116" t="s">
        <v>80</v>
      </c>
      <c r="B116" s="190">
        <v>42.880859206640004</v>
      </c>
      <c r="C116" s="191">
        <v>62.582875598879994</v>
      </c>
      <c r="D116" s="4"/>
      <c r="E116" s="4"/>
      <c r="F116" s="4"/>
      <c r="G116" s="4"/>
      <c r="H116" s="4"/>
      <c r="I116" s="4"/>
      <c r="J116" s="10">
        <f t="shared" si="2"/>
        <v>0</v>
      </c>
      <c r="K116" s="10">
        <f t="shared" si="3"/>
        <v>0</v>
      </c>
      <c r="Q116" s="28"/>
      <c r="R116" s="28"/>
    </row>
    <row r="117" spans="1:18" s="2" customFormat="1" x14ac:dyDescent="0.25">
      <c r="A117" t="s">
        <v>137</v>
      </c>
      <c r="B117" s="185">
        <v>45.198743488079998</v>
      </c>
      <c r="C117" s="185">
        <v>0</v>
      </c>
      <c r="D117" s="4"/>
      <c r="E117" s="4"/>
      <c r="F117" s="1"/>
      <c r="G117" s="1"/>
      <c r="H117" s="1"/>
      <c r="I117" s="1"/>
      <c r="J117" s="10">
        <f t="shared" si="2"/>
        <v>0</v>
      </c>
      <c r="K117" s="10">
        <f t="shared" si="3"/>
        <v>0</v>
      </c>
      <c r="Q117" s="28"/>
      <c r="R117" s="28"/>
    </row>
    <row r="118" spans="1:18" s="2" customFormat="1" x14ac:dyDescent="0.25">
      <c r="A118" t="s">
        <v>138</v>
      </c>
      <c r="B118" s="185">
        <v>46.357685628800006</v>
      </c>
      <c r="C118" s="185">
        <v>0</v>
      </c>
      <c r="D118" s="4"/>
      <c r="E118" s="4"/>
      <c r="G118" s="1"/>
      <c r="H118" s="1"/>
      <c r="I118" s="1"/>
      <c r="J118" s="10">
        <f t="shared" si="2"/>
        <v>0</v>
      </c>
      <c r="K118" s="10">
        <f t="shared" si="3"/>
        <v>0</v>
      </c>
      <c r="Q118" s="28"/>
      <c r="R118" s="28"/>
    </row>
    <row r="119" spans="1:18" s="2" customFormat="1" x14ac:dyDescent="0.25">
      <c r="A119" t="s">
        <v>139</v>
      </c>
      <c r="B119" s="185">
        <v>48.675569910240007</v>
      </c>
      <c r="C119" s="185">
        <v>0</v>
      </c>
      <c r="D119" s="4"/>
      <c r="E119" s="4"/>
      <c r="F119" s="1"/>
      <c r="G119" s="1"/>
      <c r="H119" s="1"/>
      <c r="I119" s="1"/>
      <c r="J119" s="10">
        <f t="shared" si="2"/>
        <v>0</v>
      </c>
      <c r="K119" s="10">
        <f t="shared" si="3"/>
        <v>0</v>
      </c>
      <c r="Q119" s="28"/>
      <c r="R119" s="28"/>
    </row>
    <row r="120" spans="1:18" s="2" customFormat="1" x14ac:dyDescent="0.25">
      <c r="A120" t="s">
        <v>140</v>
      </c>
      <c r="B120" s="185">
        <v>54.470280613840004</v>
      </c>
      <c r="C120" s="185">
        <v>0</v>
      </c>
      <c r="D120" s="4"/>
      <c r="E120" s="4"/>
      <c r="F120" s="1"/>
      <c r="G120" s="1"/>
      <c r="H120" s="1"/>
      <c r="I120" s="1"/>
      <c r="J120" s="10">
        <f t="shared" si="2"/>
        <v>0</v>
      </c>
      <c r="K120" s="10">
        <f t="shared" si="3"/>
        <v>0</v>
      </c>
      <c r="Q120" s="28"/>
      <c r="R120" s="28"/>
    </row>
    <row r="121" spans="1:18" s="2" customFormat="1" x14ac:dyDescent="0.25">
      <c r="A121" t="s">
        <v>141</v>
      </c>
      <c r="B121" s="185">
        <v>70.695470583920013</v>
      </c>
      <c r="C121" s="185">
        <v>0</v>
      </c>
      <c r="D121" s="4"/>
      <c r="E121" s="4"/>
      <c r="F121" s="1"/>
      <c r="G121" s="1"/>
      <c r="H121" s="1"/>
      <c r="I121" s="1"/>
      <c r="J121" s="10">
        <f t="shared" si="2"/>
        <v>0</v>
      </c>
      <c r="K121" s="10">
        <f t="shared" si="3"/>
        <v>0</v>
      </c>
      <c r="Q121" s="28"/>
      <c r="R121" s="28"/>
    </row>
    <row r="122" spans="1:18" s="2" customFormat="1" x14ac:dyDescent="0.25">
      <c r="A122"/>
      <c r="B122" s="185">
        <v>0</v>
      </c>
      <c r="C122" s="183">
        <v>0</v>
      </c>
      <c r="D122" s="7" t="s">
        <v>99</v>
      </c>
      <c r="E122" s="8" t="s">
        <v>100</v>
      </c>
      <c r="F122" s="8" t="s">
        <v>225</v>
      </c>
      <c r="G122" s="8" t="s">
        <v>162</v>
      </c>
      <c r="H122" s="8" t="s">
        <v>163</v>
      </c>
      <c r="I122" s="9" t="s">
        <v>164</v>
      </c>
      <c r="J122" s="10"/>
      <c r="K122" s="10"/>
      <c r="Q122" s="28"/>
      <c r="R122" s="28"/>
    </row>
    <row r="123" spans="1:18" s="2" customFormat="1" x14ac:dyDescent="0.25">
      <c r="A123" t="s">
        <v>81</v>
      </c>
      <c r="B123" s="190">
        <v>28.973553517999999</v>
      </c>
      <c r="C123" s="191">
        <v>41.72191706592001</v>
      </c>
      <c r="D123" s="4"/>
      <c r="E123" s="4"/>
      <c r="F123" s="4"/>
      <c r="G123" s="4">
        <v>0</v>
      </c>
      <c r="H123" s="4"/>
      <c r="I123" s="4"/>
      <c r="J123" s="10">
        <f t="shared" si="2"/>
        <v>0</v>
      </c>
      <c r="K123" s="10">
        <f t="shared" si="3"/>
        <v>0</v>
      </c>
      <c r="Q123" s="28"/>
      <c r="R123" s="28"/>
    </row>
    <row r="124" spans="1:18" s="2" customFormat="1" x14ac:dyDescent="0.25">
      <c r="A124" t="s">
        <v>82</v>
      </c>
      <c r="B124" s="190">
        <v>31.291437799439997</v>
      </c>
      <c r="C124" s="191">
        <v>45.198743488079998</v>
      </c>
      <c r="D124" s="4"/>
      <c r="E124" s="4"/>
      <c r="F124" s="4"/>
      <c r="G124" s="4"/>
      <c r="H124" s="4">
        <v>0</v>
      </c>
      <c r="I124" s="4"/>
      <c r="J124" s="10">
        <f t="shared" si="2"/>
        <v>0</v>
      </c>
      <c r="K124" s="10">
        <f t="shared" si="3"/>
        <v>0</v>
      </c>
      <c r="Q124" s="28"/>
      <c r="R124" s="28"/>
    </row>
    <row r="125" spans="1:18" s="2" customFormat="1" x14ac:dyDescent="0.25">
      <c r="A125" t="s">
        <v>83</v>
      </c>
      <c r="B125" s="190">
        <v>34.768264221599999</v>
      </c>
      <c r="C125" s="191">
        <v>49.834512050960001</v>
      </c>
      <c r="D125" s="4"/>
      <c r="E125" s="4"/>
      <c r="F125" s="4"/>
      <c r="G125" s="4"/>
      <c r="H125" s="4"/>
      <c r="I125" s="4"/>
      <c r="J125" s="10">
        <f t="shared" si="2"/>
        <v>0</v>
      </c>
      <c r="K125" s="10">
        <f t="shared" si="3"/>
        <v>0</v>
      </c>
      <c r="Q125" s="28"/>
      <c r="R125" s="28"/>
    </row>
    <row r="126" spans="1:18" s="2" customFormat="1" x14ac:dyDescent="0.25">
      <c r="A126" t="s">
        <v>84</v>
      </c>
      <c r="B126" s="190">
        <v>39.404032784480002</v>
      </c>
      <c r="C126" s="191">
        <v>55.62922275455999</v>
      </c>
      <c r="D126" s="4"/>
      <c r="E126" s="4"/>
      <c r="F126" s="4"/>
      <c r="G126" s="4"/>
      <c r="H126" s="4"/>
      <c r="I126" s="4"/>
      <c r="J126" s="10">
        <f t="shared" si="2"/>
        <v>0</v>
      </c>
      <c r="K126" s="10">
        <f t="shared" si="3"/>
        <v>0</v>
      </c>
      <c r="Q126" s="28"/>
      <c r="R126" s="28"/>
    </row>
    <row r="127" spans="1:18" s="2" customFormat="1" x14ac:dyDescent="0.25">
      <c r="A127" t="s">
        <v>85</v>
      </c>
      <c r="B127" s="190">
        <v>41.72191706592001</v>
      </c>
      <c r="C127" s="191">
        <v>59.106049176719999</v>
      </c>
      <c r="D127" s="4"/>
      <c r="E127" s="4"/>
      <c r="F127" s="4"/>
      <c r="G127" s="4"/>
      <c r="H127" s="4"/>
      <c r="I127" s="4"/>
      <c r="J127" s="10">
        <f t="shared" si="2"/>
        <v>0</v>
      </c>
      <c r="K127" s="10">
        <f t="shared" si="3"/>
        <v>0</v>
      </c>
      <c r="Q127" s="28"/>
      <c r="R127" s="28"/>
    </row>
    <row r="128" spans="1:18" s="2" customFormat="1" x14ac:dyDescent="0.25">
      <c r="A128" t="s">
        <v>86</v>
      </c>
      <c r="B128" s="190">
        <v>47.516627769520007</v>
      </c>
      <c r="C128" s="191">
        <v>68.377586302479997</v>
      </c>
      <c r="D128" s="4"/>
      <c r="E128" s="4"/>
      <c r="F128" s="4"/>
      <c r="G128" s="4"/>
      <c r="H128" s="4"/>
      <c r="I128" s="4"/>
      <c r="J128" s="10">
        <f t="shared" si="2"/>
        <v>0</v>
      </c>
      <c r="K128" s="10">
        <f t="shared" si="3"/>
        <v>0</v>
      </c>
      <c r="Q128" s="28"/>
      <c r="R128" s="28"/>
    </row>
    <row r="129" spans="1:18" s="2" customFormat="1" x14ac:dyDescent="0.25">
      <c r="A129" t="s">
        <v>142</v>
      </c>
      <c r="B129" s="185">
        <v>49.834512050960001</v>
      </c>
      <c r="C129" s="185">
        <v>0</v>
      </c>
      <c r="D129" s="4"/>
      <c r="E129" s="4"/>
      <c r="F129" s="1"/>
      <c r="G129" s="1"/>
      <c r="H129" s="1"/>
      <c r="I129" s="1"/>
      <c r="J129" s="10">
        <f t="shared" si="2"/>
        <v>0</v>
      </c>
      <c r="K129" s="10">
        <f t="shared" si="3"/>
        <v>0</v>
      </c>
      <c r="Q129" s="28"/>
      <c r="R129" s="28"/>
    </row>
    <row r="130" spans="1:18" s="2" customFormat="1" x14ac:dyDescent="0.25">
      <c r="A130" t="s">
        <v>143</v>
      </c>
      <c r="B130" s="185">
        <v>52.152396332400009</v>
      </c>
      <c r="C130" s="185">
        <v>0</v>
      </c>
      <c r="D130" s="4"/>
      <c r="E130" s="4"/>
      <c r="G130" s="1"/>
      <c r="H130" s="1"/>
      <c r="I130" s="1"/>
      <c r="J130" s="10">
        <f t="shared" si="2"/>
        <v>0</v>
      </c>
      <c r="K130" s="10">
        <f t="shared" si="3"/>
        <v>0</v>
      </c>
      <c r="Q130" s="28"/>
      <c r="R130" s="28"/>
    </row>
    <row r="131" spans="1:18" s="2" customFormat="1" x14ac:dyDescent="0.25">
      <c r="A131" t="s">
        <v>144</v>
      </c>
      <c r="B131" s="185">
        <v>55.62922275455999</v>
      </c>
      <c r="C131" s="185">
        <v>0</v>
      </c>
      <c r="D131" s="4"/>
      <c r="E131" s="4"/>
      <c r="F131" s="1"/>
      <c r="G131" s="1"/>
      <c r="H131" s="1"/>
      <c r="I131" s="1"/>
      <c r="J131" s="10">
        <f t="shared" si="2"/>
        <v>0</v>
      </c>
      <c r="K131" s="10">
        <f t="shared" si="3"/>
        <v>0</v>
      </c>
      <c r="Q131" s="28"/>
      <c r="R131" s="28"/>
    </row>
    <row r="132" spans="1:18" s="2" customFormat="1" x14ac:dyDescent="0.25">
      <c r="A132" t="s">
        <v>145</v>
      </c>
      <c r="B132" s="185">
        <v>59.106049176719999</v>
      </c>
      <c r="C132" s="185">
        <v>0</v>
      </c>
      <c r="D132" s="4"/>
      <c r="E132" s="4"/>
      <c r="F132" s="1"/>
      <c r="G132" s="1"/>
      <c r="H132" s="1"/>
      <c r="I132" s="1"/>
      <c r="J132" s="10">
        <f t="shared" ref="J132:J181" si="4">IFERROR((ROUND((B132*D132)+((B132*E132)*1.15),2)),"REVISAR")</f>
        <v>0</v>
      </c>
      <c r="K132" s="10">
        <f t="shared" ref="K132:K182" si="5">IFERROR((ROUND((F132*C132)+(G132*C132*1.1)+(H132*C132*1.15)+(I132*C132*1.15*1.1),2)),"REVISAR")</f>
        <v>0</v>
      </c>
      <c r="Q132" s="28"/>
      <c r="R132" s="28"/>
    </row>
    <row r="133" spans="1:18" s="2" customFormat="1" x14ac:dyDescent="0.25">
      <c r="A133" t="s">
        <v>146</v>
      </c>
      <c r="B133" s="185">
        <v>78.808065568960004</v>
      </c>
      <c r="C133" s="185">
        <v>0</v>
      </c>
      <c r="D133" s="4"/>
      <c r="E133" s="4"/>
      <c r="F133" s="1"/>
      <c r="G133" s="1"/>
      <c r="H133" s="1"/>
      <c r="I133" s="1"/>
      <c r="J133" s="10">
        <f t="shared" si="4"/>
        <v>0</v>
      </c>
      <c r="K133" s="10">
        <f t="shared" si="5"/>
        <v>0</v>
      </c>
      <c r="Q133" s="28"/>
      <c r="R133" s="28"/>
    </row>
    <row r="134" spans="1:18" s="2" customFormat="1" x14ac:dyDescent="0.25">
      <c r="A134"/>
      <c r="B134" s="185">
        <v>0</v>
      </c>
      <c r="C134" s="183">
        <v>0</v>
      </c>
      <c r="D134" s="7" t="s">
        <v>99</v>
      </c>
      <c r="E134" s="8" t="s">
        <v>100</v>
      </c>
      <c r="F134" s="8" t="s">
        <v>225</v>
      </c>
      <c r="G134" s="8" t="s">
        <v>162</v>
      </c>
      <c r="H134" s="8" t="s">
        <v>163</v>
      </c>
      <c r="I134" s="9" t="s">
        <v>164</v>
      </c>
      <c r="J134" s="10"/>
      <c r="K134" s="10"/>
      <c r="Q134" s="28"/>
      <c r="R134" s="28"/>
    </row>
    <row r="135" spans="1:18" s="2" customFormat="1" x14ac:dyDescent="0.25">
      <c r="A135" t="s">
        <v>181</v>
      </c>
      <c r="B135" s="190">
        <v>31.291437799439997</v>
      </c>
      <c r="C135" s="191">
        <v>45.198743488079998</v>
      </c>
      <c r="D135" s="4"/>
      <c r="E135" s="4"/>
      <c r="F135" s="4"/>
      <c r="G135" s="4">
        <v>0</v>
      </c>
      <c r="H135" s="4"/>
      <c r="I135" s="4"/>
      <c r="J135" s="10">
        <f t="shared" si="4"/>
        <v>0</v>
      </c>
      <c r="K135" s="10">
        <f t="shared" si="5"/>
        <v>0</v>
      </c>
      <c r="Q135" s="28"/>
      <c r="R135" s="28"/>
    </row>
    <row r="136" spans="1:18" s="2" customFormat="1" x14ac:dyDescent="0.25">
      <c r="A136" t="s">
        <v>182</v>
      </c>
      <c r="B136" s="190">
        <v>35.92720636232</v>
      </c>
      <c r="C136" s="191">
        <v>49.834512050960001</v>
      </c>
      <c r="D136" s="4"/>
      <c r="E136" s="4"/>
      <c r="F136" s="4"/>
      <c r="G136" s="4"/>
      <c r="H136" s="4">
        <v>0</v>
      </c>
      <c r="I136" s="4"/>
      <c r="J136" s="10">
        <f t="shared" si="4"/>
        <v>0</v>
      </c>
      <c r="K136" s="10">
        <f t="shared" si="5"/>
        <v>0</v>
      </c>
      <c r="Q136" s="28"/>
      <c r="R136" s="28"/>
    </row>
    <row r="137" spans="1:18" s="2" customFormat="1" x14ac:dyDescent="0.25">
      <c r="A137" t="s">
        <v>183</v>
      </c>
      <c r="B137" s="190">
        <v>41.72191706592001</v>
      </c>
      <c r="C137" s="191">
        <v>57.947107035999998</v>
      </c>
      <c r="D137" s="4"/>
      <c r="E137" s="4"/>
      <c r="F137" s="4"/>
      <c r="G137" s="4"/>
      <c r="H137" s="4"/>
      <c r="I137" s="4"/>
      <c r="J137" s="10">
        <f t="shared" si="4"/>
        <v>0</v>
      </c>
      <c r="K137" s="10">
        <f t="shared" si="5"/>
        <v>0</v>
      </c>
      <c r="Q137" s="28"/>
      <c r="R137" s="28"/>
    </row>
    <row r="138" spans="1:18" s="2" customFormat="1" x14ac:dyDescent="0.25">
      <c r="A138" t="s">
        <v>184</v>
      </c>
      <c r="B138" s="190">
        <v>46.357685628800006</v>
      </c>
      <c r="C138" s="191">
        <v>64.900759880319995</v>
      </c>
      <c r="D138" s="4"/>
      <c r="E138" s="4"/>
      <c r="F138" s="4"/>
      <c r="G138" s="4"/>
      <c r="H138" s="4"/>
      <c r="I138" s="4"/>
      <c r="J138" s="10">
        <f t="shared" si="4"/>
        <v>0</v>
      </c>
      <c r="K138" s="10">
        <f t="shared" si="5"/>
        <v>0</v>
      </c>
      <c r="Q138" s="28"/>
      <c r="R138" s="28"/>
    </row>
    <row r="139" spans="1:18" s="2" customFormat="1" x14ac:dyDescent="0.25">
      <c r="A139" t="s">
        <v>185</v>
      </c>
      <c r="B139" s="190">
        <v>50.993454191680001</v>
      </c>
      <c r="C139" s="191">
        <v>70.695470583920013</v>
      </c>
      <c r="D139" s="4"/>
      <c r="E139" s="4"/>
      <c r="F139" s="4"/>
      <c r="G139" s="4"/>
      <c r="H139" s="4"/>
      <c r="I139" s="4"/>
      <c r="J139" s="10">
        <f t="shared" si="4"/>
        <v>0</v>
      </c>
      <c r="K139" s="10">
        <f t="shared" si="5"/>
        <v>0</v>
      </c>
      <c r="Q139" s="28"/>
      <c r="R139" s="28"/>
    </row>
    <row r="140" spans="1:18" s="2" customFormat="1" x14ac:dyDescent="0.25">
      <c r="A140" t="s">
        <v>186</v>
      </c>
      <c r="B140" s="190">
        <v>61.42393345816</v>
      </c>
      <c r="C140" s="191">
        <v>83.443834131840021</v>
      </c>
      <c r="D140" s="4"/>
      <c r="E140" s="4"/>
      <c r="F140" s="4"/>
      <c r="G140" s="4"/>
      <c r="H140" s="4"/>
      <c r="I140" s="4"/>
      <c r="J140" s="10">
        <f t="shared" si="4"/>
        <v>0</v>
      </c>
      <c r="K140" s="10">
        <f t="shared" si="5"/>
        <v>0</v>
      </c>
      <c r="Q140" s="28"/>
      <c r="R140" s="28"/>
    </row>
    <row r="141" spans="1:18" s="2" customFormat="1" x14ac:dyDescent="0.25">
      <c r="A141" t="s">
        <v>187</v>
      </c>
      <c r="B141" s="185">
        <v>64.900759880319995</v>
      </c>
      <c r="C141" s="185">
        <v>0</v>
      </c>
      <c r="D141" s="4"/>
      <c r="E141" s="4"/>
      <c r="F141" s="1"/>
      <c r="G141" s="1"/>
      <c r="H141" s="1"/>
      <c r="I141" s="1"/>
      <c r="J141" s="10">
        <f t="shared" si="4"/>
        <v>0</v>
      </c>
      <c r="K141" s="10">
        <f t="shared" si="5"/>
        <v>0</v>
      </c>
      <c r="Q141" s="28"/>
      <c r="R141" s="28"/>
    </row>
    <row r="142" spans="1:18" s="2" customFormat="1" x14ac:dyDescent="0.25">
      <c r="A142" t="s">
        <v>188</v>
      </c>
      <c r="B142" s="185">
        <v>68.377586302479997</v>
      </c>
      <c r="C142" s="185">
        <v>0</v>
      </c>
      <c r="D142" s="4"/>
      <c r="E142" s="4"/>
      <c r="G142" s="1"/>
      <c r="H142" s="1"/>
      <c r="I142" s="1"/>
      <c r="J142" s="10">
        <f t="shared" si="4"/>
        <v>0</v>
      </c>
      <c r="K142" s="10">
        <f t="shared" si="5"/>
        <v>0</v>
      </c>
      <c r="Q142" s="28"/>
      <c r="R142" s="28"/>
    </row>
    <row r="143" spans="1:18" s="2" customFormat="1" x14ac:dyDescent="0.25">
      <c r="A143" t="s">
        <v>189</v>
      </c>
      <c r="B143" s="185">
        <v>74.172297006080015</v>
      </c>
      <c r="C143" s="185">
        <v>0</v>
      </c>
      <c r="D143" s="4"/>
      <c r="E143" s="4"/>
      <c r="F143" s="1"/>
      <c r="G143" s="1"/>
      <c r="H143" s="1"/>
      <c r="I143" s="1"/>
      <c r="J143" s="10">
        <f t="shared" si="4"/>
        <v>0</v>
      </c>
      <c r="K143" s="10">
        <f t="shared" si="5"/>
        <v>0</v>
      </c>
      <c r="Q143" s="28"/>
      <c r="R143" s="28"/>
    </row>
    <row r="144" spans="1:18" s="2" customFormat="1" x14ac:dyDescent="0.25">
      <c r="A144" t="s">
        <v>190</v>
      </c>
      <c r="B144" s="185">
        <v>78.808065568960004</v>
      </c>
      <c r="C144" s="185">
        <v>0</v>
      </c>
      <c r="D144" s="4"/>
      <c r="E144" s="4"/>
      <c r="F144" s="1"/>
      <c r="G144" s="1"/>
      <c r="H144" s="1"/>
      <c r="I144" s="1"/>
      <c r="J144" s="10">
        <f t="shared" si="4"/>
        <v>0</v>
      </c>
      <c r="K144" s="10">
        <f t="shared" si="5"/>
        <v>0</v>
      </c>
      <c r="Q144" s="28"/>
      <c r="R144" s="28"/>
    </row>
    <row r="145" spans="1:18" s="2" customFormat="1" x14ac:dyDescent="0.25">
      <c r="A145" t="s">
        <v>191</v>
      </c>
      <c r="B145" s="185">
        <v>88.079602694720009</v>
      </c>
      <c r="C145" s="185">
        <v>0</v>
      </c>
      <c r="D145" s="4"/>
      <c r="E145" s="4"/>
      <c r="F145" s="1"/>
      <c r="G145" s="1"/>
      <c r="H145" s="1"/>
      <c r="I145" s="1"/>
      <c r="J145" s="10">
        <f t="shared" si="4"/>
        <v>0</v>
      </c>
      <c r="K145" s="10">
        <f t="shared" si="5"/>
        <v>0</v>
      </c>
      <c r="Q145" s="28"/>
      <c r="R145" s="28"/>
    </row>
    <row r="146" spans="1:18" s="2" customFormat="1" x14ac:dyDescent="0.25">
      <c r="A146"/>
      <c r="B146" s="185">
        <v>0</v>
      </c>
      <c r="C146" s="183">
        <v>0</v>
      </c>
      <c r="D146" s="7" t="s">
        <v>99</v>
      </c>
      <c r="E146" s="8" t="s">
        <v>100</v>
      </c>
      <c r="F146" s="8" t="s">
        <v>225</v>
      </c>
      <c r="G146" s="8" t="s">
        <v>162</v>
      </c>
      <c r="H146" s="8" t="s">
        <v>163</v>
      </c>
      <c r="I146" s="9" t="s">
        <v>164</v>
      </c>
      <c r="J146" s="10"/>
      <c r="K146" s="10"/>
      <c r="Q146" s="28"/>
      <c r="R146" s="28"/>
    </row>
    <row r="147" spans="1:18" s="2" customFormat="1" x14ac:dyDescent="0.25">
      <c r="A147" t="s">
        <v>192</v>
      </c>
      <c r="B147" s="184">
        <v>34.768264221599999</v>
      </c>
      <c r="C147" s="184">
        <v>48.675569910240007</v>
      </c>
      <c r="D147" s="4"/>
      <c r="E147" s="4"/>
      <c r="F147" s="4"/>
      <c r="G147" s="4">
        <v>0</v>
      </c>
      <c r="H147" s="4"/>
      <c r="I147" s="4"/>
      <c r="J147" s="10">
        <f t="shared" si="4"/>
        <v>0</v>
      </c>
      <c r="K147" s="10">
        <f t="shared" si="5"/>
        <v>0</v>
      </c>
      <c r="Q147" s="28"/>
      <c r="R147" s="28"/>
    </row>
    <row r="148" spans="1:18" s="2" customFormat="1" x14ac:dyDescent="0.25">
      <c r="A148" t="s">
        <v>193</v>
      </c>
      <c r="B148" s="184">
        <v>49.834512050960001</v>
      </c>
      <c r="C148" s="184">
        <v>52.152396332400009</v>
      </c>
      <c r="D148" s="4"/>
      <c r="E148" s="4"/>
      <c r="F148" s="4"/>
      <c r="G148" s="4"/>
      <c r="H148" s="4">
        <v>0</v>
      </c>
      <c r="I148" s="4"/>
      <c r="J148" s="10">
        <f t="shared" si="4"/>
        <v>0</v>
      </c>
      <c r="K148" s="10">
        <f t="shared" si="5"/>
        <v>0</v>
      </c>
      <c r="Q148" s="28"/>
      <c r="R148" s="28"/>
    </row>
    <row r="149" spans="1:18" s="2" customFormat="1" x14ac:dyDescent="0.25">
      <c r="A149" t="s">
        <v>194</v>
      </c>
      <c r="B149" s="186">
        <v>52.152396332400009</v>
      </c>
      <c r="C149" s="184">
        <v>69.536528443199998</v>
      </c>
      <c r="D149" s="4"/>
      <c r="E149" s="4"/>
      <c r="F149" s="4"/>
      <c r="G149" s="4"/>
      <c r="H149" s="4"/>
      <c r="I149" s="4"/>
      <c r="J149" s="10">
        <f t="shared" si="4"/>
        <v>0</v>
      </c>
      <c r="K149" s="10">
        <f t="shared" si="5"/>
        <v>0</v>
      </c>
      <c r="Q149" s="28"/>
      <c r="R149" s="28"/>
    </row>
    <row r="150" spans="1:18" s="2" customFormat="1" x14ac:dyDescent="0.25">
      <c r="A150" t="s">
        <v>195</v>
      </c>
      <c r="B150" s="186">
        <v>57.947107035999998</v>
      </c>
      <c r="C150" s="184">
        <v>77.649123428240003</v>
      </c>
      <c r="D150" s="4"/>
      <c r="E150" s="4"/>
      <c r="F150" s="4"/>
      <c r="G150" s="4"/>
      <c r="H150" s="4"/>
      <c r="I150" s="4"/>
      <c r="J150" s="10">
        <f t="shared" si="4"/>
        <v>0</v>
      </c>
      <c r="K150" s="10">
        <f t="shared" si="5"/>
        <v>0</v>
      </c>
      <c r="Q150" s="28"/>
      <c r="R150" s="28"/>
    </row>
    <row r="151" spans="1:18" s="2" customFormat="1" x14ac:dyDescent="0.25">
      <c r="A151" t="s">
        <v>196</v>
      </c>
      <c r="B151" s="186">
        <v>63.741817739600002</v>
      </c>
      <c r="C151" s="184">
        <v>83.443834131840021</v>
      </c>
      <c r="D151" s="4"/>
      <c r="E151" s="4"/>
      <c r="F151" s="4"/>
      <c r="G151" s="4"/>
      <c r="H151" s="4"/>
      <c r="I151" s="4"/>
      <c r="J151" s="10">
        <f t="shared" si="4"/>
        <v>0</v>
      </c>
      <c r="K151" s="10">
        <f t="shared" si="5"/>
        <v>0</v>
      </c>
      <c r="Q151" s="28"/>
      <c r="R151" s="28"/>
    </row>
    <row r="152" spans="1:18" s="2" customFormat="1" x14ac:dyDescent="0.25">
      <c r="A152" t="s">
        <v>197</v>
      </c>
      <c r="B152" s="186">
        <v>70.695470583920013</v>
      </c>
      <c r="C152" s="184">
        <v>93.874313398319998</v>
      </c>
      <c r="D152" s="4"/>
      <c r="E152" s="4"/>
      <c r="F152" s="4"/>
      <c r="G152" s="4"/>
      <c r="H152" s="4"/>
      <c r="I152" s="4"/>
      <c r="J152" s="10">
        <f t="shared" si="4"/>
        <v>0</v>
      </c>
      <c r="K152" s="10">
        <f t="shared" si="5"/>
        <v>0</v>
      </c>
      <c r="Q152" s="28"/>
      <c r="R152" s="28"/>
    </row>
    <row r="153" spans="1:18" s="2" customFormat="1" x14ac:dyDescent="0.25">
      <c r="A153" t="s">
        <v>198</v>
      </c>
      <c r="B153" s="185">
        <v>74.172297006080015</v>
      </c>
      <c r="C153" s="185">
        <v>0</v>
      </c>
      <c r="D153" s="4"/>
      <c r="E153" s="4"/>
      <c r="F153" s="1"/>
      <c r="G153" s="1"/>
      <c r="H153" s="1"/>
      <c r="I153" s="1"/>
      <c r="J153" s="10">
        <f t="shared" si="4"/>
        <v>0</v>
      </c>
      <c r="K153" s="10">
        <f t="shared" si="5"/>
        <v>0</v>
      </c>
      <c r="Q153" s="28"/>
      <c r="R153" s="28"/>
    </row>
    <row r="154" spans="1:18" s="2" customFormat="1" x14ac:dyDescent="0.25">
      <c r="A154" t="s">
        <v>199</v>
      </c>
      <c r="B154" s="185">
        <v>78.808065568960004</v>
      </c>
      <c r="C154" s="185">
        <v>0</v>
      </c>
      <c r="D154" s="4"/>
      <c r="E154" s="4"/>
      <c r="G154" s="1"/>
      <c r="H154" s="1"/>
      <c r="I154" s="1"/>
      <c r="J154" s="10">
        <f t="shared" si="4"/>
        <v>0</v>
      </c>
      <c r="K154" s="10">
        <f t="shared" si="5"/>
        <v>0</v>
      </c>
      <c r="Q154" s="28"/>
      <c r="R154" s="28"/>
    </row>
    <row r="155" spans="1:18" s="2" customFormat="1" x14ac:dyDescent="0.25">
      <c r="A155" t="s">
        <v>200</v>
      </c>
      <c r="B155" s="185">
        <v>83.443834131840021</v>
      </c>
      <c r="C155" s="185">
        <v>0</v>
      </c>
      <c r="D155" s="4"/>
      <c r="E155" s="4"/>
      <c r="F155" s="1"/>
      <c r="G155" s="1"/>
      <c r="H155" s="1"/>
      <c r="I155" s="1"/>
      <c r="J155" s="10">
        <f t="shared" si="4"/>
        <v>0</v>
      </c>
      <c r="K155" s="10">
        <f t="shared" si="5"/>
        <v>0</v>
      </c>
      <c r="Q155" s="28"/>
      <c r="R155" s="28"/>
    </row>
    <row r="156" spans="1:18" s="2" customFormat="1" x14ac:dyDescent="0.25">
      <c r="A156" t="s">
        <v>201</v>
      </c>
      <c r="B156" s="185">
        <v>89.23854483544001</v>
      </c>
      <c r="C156" s="185">
        <v>0</v>
      </c>
      <c r="D156" s="4"/>
      <c r="E156" s="4"/>
      <c r="F156" s="1"/>
      <c r="G156" s="1"/>
      <c r="H156" s="1"/>
      <c r="I156" s="1"/>
      <c r="J156" s="10">
        <f t="shared" si="4"/>
        <v>0</v>
      </c>
      <c r="K156" s="10">
        <f t="shared" si="5"/>
        <v>0</v>
      </c>
      <c r="Q156" s="28"/>
      <c r="R156" s="28"/>
    </row>
    <row r="157" spans="1:18" s="2" customFormat="1" x14ac:dyDescent="0.25">
      <c r="A157" t="s">
        <v>202</v>
      </c>
      <c r="B157" s="185">
        <v>103.14585052408</v>
      </c>
      <c r="C157" s="185">
        <v>0</v>
      </c>
      <c r="D157" s="4"/>
      <c r="E157" s="4"/>
      <c r="F157" s="1"/>
      <c r="G157" s="1"/>
      <c r="H157" s="1"/>
      <c r="I157" s="1"/>
      <c r="J157" s="10">
        <f t="shared" si="4"/>
        <v>0</v>
      </c>
      <c r="K157" s="10">
        <f t="shared" si="5"/>
        <v>0</v>
      </c>
      <c r="Q157" s="28"/>
      <c r="R157" s="28"/>
    </row>
    <row r="158" spans="1:18" s="2" customFormat="1" x14ac:dyDescent="0.25">
      <c r="A158"/>
      <c r="B158" s="185">
        <v>0</v>
      </c>
      <c r="C158" s="183">
        <v>0</v>
      </c>
      <c r="D158" s="7" t="s">
        <v>99</v>
      </c>
      <c r="E158" s="8" t="s">
        <v>100</v>
      </c>
      <c r="F158" s="8" t="s">
        <v>225</v>
      </c>
      <c r="G158" s="8" t="s">
        <v>162</v>
      </c>
      <c r="H158" s="8" t="s">
        <v>163</v>
      </c>
      <c r="I158" s="9" t="s">
        <v>164</v>
      </c>
      <c r="J158" s="10"/>
      <c r="K158" s="10"/>
      <c r="Q158" s="28"/>
      <c r="R158" s="28"/>
    </row>
    <row r="159" spans="1:18" s="2" customFormat="1" x14ac:dyDescent="0.25">
      <c r="A159" t="s">
        <v>203</v>
      </c>
      <c r="B159" s="186">
        <v>45.198743488079998</v>
      </c>
      <c r="C159" s="184">
        <v>60.264991317439993</v>
      </c>
      <c r="D159" s="4"/>
      <c r="E159" s="4"/>
      <c r="F159" s="4"/>
      <c r="G159" s="4">
        <v>0</v>
      </c>
      <c r="H159" s="4"/>
      <c r="I159" s="4"/>
      <c r="J159" s="10">
        <f t="shared" si="4"/>
        <v>0</v>
      </c>
      <c r="K159" s="10">
        <f t="shared" si="5"/>
        <v>0</v>
      </c>
      <c r="Q159" s="28"/>
      <c r="R159" s="28"/>
    </row>
    <row r="160" spans="1:18" s="2" customFormat="1" x14ac:dyDescent="0.25">
      <c r="A160" t="s">
        <v>204</v>
      </c>
      <c r="B160" s="186">
        <v>49.834512050960001</v>
      </c>
      <c r="C160" s="184">
        <v>66.05970202104001</v>
      </c>
      <c r="D160" s="4"/>
      <c r="E160" s="4"/>
      <c r="F160" s="4"/>
      <c r="G160" s="4"/>
      <c r="H160" s="4">
        <v>0</v>
      </c>
      <c r="I160" s="4"/>
      <c r="J160" s="10">
        <f t="shared" si="4"/>
        <v>0</v>
      </c>
      <c r="K160" s="10">
        <f t="shared" si="5"/>
        <v>0</v>
      </c>
      <c r="Q160" s="28"/>
      <c r="R160" s="28"/>
    </row>
    <row r="161" spans="1:18" s="2" customFormat="1" x14ac:dyDescent="0.25">
      <c r="A161" t="s">
        <v>205</v>
      </c>
      <c r="B161" s="186">
        <v>55.62922275455999</v>
      </c>
      <c r="C161" s="184">
        <v>73.01335486536</v>
      </c>
      <c r="D161" s="4"/>
      <c r="E161" s="4"/>
      <c r="F161" s="4"/>
      <c r="G161" s="4"/>
      <c r="H161" s="4"/>
      <c r="I161" s="4"/>
      <c r="J161" s="10">
        <f t="shared" si="4"/>
        <v>0</v>
      </c>
      <c r="K161" s="10">
        <f t="shared" si="5"/>
        <v>0</v>
      </c>
      <c r="Q161" s="28"/>
      <c r="R161" s="28"/>
    </row>
    <row r="162" spans="1:18" s="2" customFormat="1" x14ac:dyDescent="0.25">
      <c r="A162" t="s">
        <v>206</v>
      </c>
      <c r="B162" s="186">
        <v>59.106049176719999</v>
      </c>
      <c r="C162" s="184">
        <v>78.808065568960004</v>
      </c>
      <c r="D162" s="4"/>
      <c r="E162" s="4"/>
      <c r="F162" s="4"/>
      <c r="G162" s="4"/>
      <c r="H162" s="4"/>
      <c r="I162" s="4"/>
      <c r="J162" s="10">
        <f t="shared" si="4"/>
        <v>0</v>
      </c>
      <c r="K162" s="10">
        <f t="shared" si="5"/>
        <v>0</v>
      </c>
      <c r="Q162" s="28"/>
      <c r="R162" s="28"/>
    </row>
    <row r="163" spans="1:18" s="2" customFormat="1" x14ac:dyDescent="0.25">
      <c r="A163" t="s">
        <v>207</v>
      </c>
      <c r="B163" s="186">
        <v>64.900759880319995</v>
      </c>
      <c r="C163" s="184">
        <v>84.602776272559993</v>
      </c>
      <c r="D163" s="4"/>
      <c r="E163" s="4"/>
      <c r="F163" s="4"/>
      <c r="G163" s="4"/>
      <c r="H163" s="4"/>
      <c r="I163" s="4"/>
      <c r="J163" s="10">
        <f t="shared" si="4"/>
        <v>0</v>
      </c>
      <c r="K163" s="10">
        <f t="shared" si="5"/>
        <v>0</v>
      </c>
      <c r="Q163" s="28"/>
      <c r="R163" s="28"/>
    </row>
    <row r="164" spans="1:18" s="2" customFormat="1" x14ac:dyDescent="0.25">
      <c r="A164" t="s">
        <v>208</v>
      </c>
      <c r="B164" s="186">
        <v>74.172297006080015</v>
      </c>
      <c r="C164" s="184">
        <v>97.351139820480014</v>
      </c>
      <c r="D164" s="4"/>
      <c r="E164" s="4"/>
      <c r="F164" s="4"/>
      <c r="G164" s="4"/>
      <c r="H164" s="4"/>
      <c r="I164" s="4"/>
      <c r="J164" s="10">
        <f t="shared" si="4"/>
        <v>0</v>
      </c>
      <c r="K164" s="10">
        <f t="shared" si="5"/>
        <v>0</v>
      </c>
      <c r="Q164" s="28"/>
      <c r="R164" s="28"/>
    </row>
    <row r="165" spans="1:18" s="2" customFormat="1" x14ac:dyDescent="0.25">
      <c r="A165" t="s">
        <v>209</v>
      </c>
      <c r="B165" s="185">
        <v>77.649123428240003</v>
      </c>
      <c r="C165" s="185">
        <v>0</v>
      </c>
      <c r="D165" s="4"/>
      <c r="E165" s="4"/>
      <c r="F165" s="1"/>
      <c r="G165" s="1"/>
      <c r="H165" s="1"/>
      <c r="I165" s="1"/>
      <c r="J165" s="10">
        <f t="shared" si="4"/>
        <v>0</v>
      </c>
      <c r="K165" s="10">
        <f t="shared" si="5"/>
        <v>0</v>
      </c>
      <c r="Q165" s="28"/>
      <c r="R165" s="28"/>
    </row>
    <row r="166" spans="1:18" s="2" customFormat="1" x14ac:dyDescent="0.25">
      <c r="A166" t="s">
        <v>210</v>
      </c>
      <c r="B166" s="185">
        <v>81.125949850399991</v>
      </c>
      <c r="C166" s="185">
        <v>0</v>
      </c>
      <c r="D166" s="4"/>
      <c r="E166" s="4"/>
      <c r="G166" s="1"/>
      <c r="H166" s="1"/>
      <c r="I166" s="1"/>
      <c r="J166" s="10">
        <f t="shared" si="4"/>
        <v>0</v>
      </c>
      <c r="K166" s="10">
        <f t="shared" si="5"/>
        <v>0</v>
      </c>
      <c r="Q166" s="28"/>
      <c r="R166" s="28"/>
    </row>
    <row r="167" spans="1:18" s="2" customFormat="1" x14ac:dyDescent="0.25">
      <c r="A167" t="s">
        <v>211</v>
      </c>
      <c r="B167" s="185">
        <v>85.761718413280008</v>
      </c>
      <c r="C167" s="185">
        <v>0</v>
      </c>
      <c r="D167" s="4"/>
      <c r="E167" s="4"/>
      <c r="F167" s="1"/>
      <c r="G167" s="1"/>
      <c r="H167" s="1"/>
      <c r="I167" s="1"/>
      <c r="J167" s="10">
        <f t="shared" si="4"/>
        <v>0</v>
      </c>
      <c r="K167" s="10">
        <f t="shared" si="5"/>
        <v>0</v>
      </c>
      <c r="Q167" s="28"/>
      <c r="R167" s="28"/>
    </row>
    <row r="168" spans="1:18" s="2" customFormat="1" x14ac:dyDescent="0.25">
      <c r="A168" t="s">
        <v>212</v>
      </c>
      <c r="B168" s="185">
        <v>91.556429116879997</v>
      </c>
      <c r="C168" s="185">
        <v>0</v>
      </c>
      <c r="D168" s="4"/>
      <c r="E168" s="4"/>
      <c r="F168" s="1"/>
      <c r="G168" s="1"/>
      <c r="H168" s="1"/>
      <c r="I168" s="1"/>
      <c r="J168" s="10">
        <f t="shared" si="4"/>
        <v>0</v>
      </c>
      <c r="K168" s="10">
        <f t="shared" si="5"/>
        <v>0</v>
      </c>
      <c r="Q168" s="28"/>
      <c r="R168" s="28"/>
    </row>
    <row r="169" spans="1:18" s="2" customFormat="1" x14ac:dyDescent="0.25">
      <c r="A169" t="s">
        <v>213</v>
      </c>
      <c r="B169" s="185">
        <v>107.78161908696001</v>
      </c>
      <c r="C169" s="185">
        <v>0</v>
      </c>
      <c r="D169" s="4"/>
      <c r="E169" s="4"/>
      <c r="F169" s="1"/>
      <c r="G169" s="1"/>
      <c r="H169" s="1"/>
      <c r="I169" s="1"/>
      <c r="J169" s="10">
        <f t="shared" si="4"/>
        <v>0</v>
      </c>
      <c r="K169" s="10">
        <f t="shared" si="5"/>
        <v>0</v>
      </c>
      <c r="Q169" s="28"/>
      <c r="R169" s="28"/>
    </row>
    <row r="170" spans="1:18" s="2" customFormat="1" x14ac:dyDescent="0.25">
      <c r="A170"/>
      <c r="B170" s="185">
        <v>0</v>
      </c>
      <c r="C170" s="183">
        <v>0</v>
      </c>
      <c r="D170" s="7" t="s">
        <v>99</v>
      </c>
      <c r="E170" s="8" t="s">
        <v>100</v>
      </c>
      <c r="F170" s="8" t="s">
        <v>225</v>
      </c>
      <c r="G170" s="8" t="s">
        <v>162</v>
      </c>
      <c r="H170" s="8" t="s">
        <v>163</v>
      </c>
      <c r="I170" s="9" t="s">
        <v>164</v>
      </c>
      <c r="J170" s="10"/>
      <c r="K170" s="10"/>
      <c r="Q170" s="28"/>
      <c r="R170" s="28"/>
    </row>
    <row r="171" spans="1:18" s="2" customFormat="1" x14ac:dyDescent="0.25">
      <c r="A171" t="s">
        <v>214</v>
      </c>
      <c r="B171" s="186">
        <v>52.152396332400009</v>
      </c>
      <c r="C171" s="184">
        <v>68.377586302479997</v>
      </c>
      <c r="D171" s="4"/>
      <c r="E171" s="4"/>
      <c r="F171" s="4"/>
      <c r="G171" s="4">
        <v>0</v>
      </c>
      <c r="H171" s="4"/>
      <c r="I171" s="4"/>
      <c r="J171" s="10">
        <f t="shared" si="4"/>
        <v>0</v>
      </c>
      <c r="K171" s="10">
        <f t="shared" si="5"/>
        <v>0</v>
      </c>
      <c r="Q171" s="28"/>
      <c r="R171" s="28"/>
    </row>
    <row r="172" spans="1:18" s="2" customFormat="1" x14ac:dyDescent="0.25">
      <c r="A172" t="s">
        <v>215</v>
      </c>
      <c r="B172" s="186">
        <v>57.947107035999998</v>
      </c>
      <c r="C172" s="184">
        <v>74.172297006080015</v>
      </c>
      <c r="D172" s="4"/>
      <c r="E172" s="4"/>
      <c r="F172" s="4"/>
      <c r="G172" s="4"/>
      <c r="H172" s="4">
        <v>0</v>
      </c>
      <c r="I172" s="4"/>
      <c r="J172" s="10">
        <f t="shared" si="4"/>
        <v>0</v>
      </c>
      <c r="K172" s="10">
        <f t="shared" si="5"/>
        <v>0</v>
      </c>
      <c r="Q172" s="28"/>
      <c r="R172" s="28"/>
    </row>
    <row r="173" spans="1:18" s="2" customFormat="1" x14ac:dyDescent="0.25">
      <c r="A173" t="s">
        <v>216</v>
      </c>
      <c r="B173" s="186">
        <v>63.741817739600002</v>
      </c>
      <c r="C173" s="184">
        <v>81.125949850399991</v>
      </c>
      <c r="D173" s="4"/>
      <c r="E173" s="4"/>
      <c r="F173" s="4"/>
      <c r="G173" s="4"/>
      <c r="H173" s="4"/>
      <c r="I173" s="4"/>
      <c r="J173" s="10">
        <f t="shared" si="4"/>
        <v>0</v>
      </c>
      <c r="K173" s="10">
        <f t="shared" si="5"/>
        <v>0</v>
      </c>
      <c r="Q173" s="28"/>
      <c r="R173" s="28"/>
    </row>
    <row r="174" spans="1:18" s="2" customFormat="1" x14ac:dyDescent="0.25">
      <c r="A174" t="s">
        <v>217</v>
      </c>
      <c r="B174" s="186">
        <v>67.218644161759997</v>
      </c>
      <c r="C174" s="184">
        <v>86.92066055399998</v>
      </c>
      <c r="D174" s="4"/>
      <c r="E174" s="4"/>
      <c r="F174" s="4"/>
      <c r="G174" s="4"/>
      <c r="H174" s="4"/>
      <c r="I174" s="4"/>
      <c r="J174" s="10">
        <f t="shared" si="4"/>
        <v>0</v>
      </c>
      <c r="K174" s="10">
        <f t="shared" si="5"/>
        <v>0</v>
      </c>
      <c r="Q174" s="28"/>
      <c r="R174" s="28"/>
    </row>
    <row r="175" spans="1:18" s="2" customFormat="1" x14ac:dyDescent="0.25">
      <c r="A175" t="s">
        <v>218</v>
      </c>
      <c r="B175" s="186">
        <v>73.01335486536</v>
      </c>
      <c r="C175" s="184">
        <v>93.874313398319998</v>
      </c>
      <c r="D175" s="4"/>
      <c r="E175" s="4"/>
      <c r="F175" s="4"/>
      <c r="G175" s="4"/>
      <c r="H175" s="4"/>
      <c r="I175" s="4"/>
      <c r="J175" s="10">
        <f t="shared" si="4"/>
        <v>0</v>
      </c>
      <c r="K175" s="10">
        <f t="shared" si="5"/>
        <v>0</v>
      </c>
      <c r="Q175" s="28"/>
      <c r="R175" s="28"/>
    </row>
    <row r="176" spans="1:18" s="2" customFormat="1" x14ac:dyDescent="0.25">
      <c r="A176" t="s">
        <v>219</v>
      </c>
      <c r="B176" s="186">
        <v>86.92066055399998</v>
      </c>
      <c r="C176" s="184">
        <v>110.09950336840001</v>
      </c>
      <c r="D176" s="4"/>
      <c r="E176" s="4"/>
      <c r="F176" s="4"/>
      <c r="G176" s="4"/>
      <c r="H176" s="4"/>
      <c r="I176" s="4"/>
      <c r="J176" s="10">
        <f t="shared" si="4"/>
        <v>0</v>
      </c>
      <c r="K176" s="10">
        <f t="shared" si="5"/>
        <v>0</v>
      </c>
      <c r="Q176" s="28"/>
      <c r="R176" s="28"/>
    </row>
    <row r="177" spans="1:18" s="2" customFormat="1" x14ac:dyDescent="0.25">
      <c r="A177" t="s">
        <v>220</v>
      </c>
      <c r="B177" s="185">
        <v>91.556429116879997</v>
      </c>
      <c r="C177" s="185">
        <v>0</v>
      </c>
      <c r="D177" s="4"/>
      <c r="E177" s="4"/>
      <c r="F177" s="1"/>
      <c r="G177" s="1"/>
      <c r="H177" s="1"/>
      <c r="I177" s="1"/>
      <c r="J177" s="10">
        <f t="shared" si="4"/>
        <v>0</v>
      </c>
      <c r="K177" s="10">
        <f t="shared" si="5"/>
        <v>0</v>
      </c>
      <c r="Q177" s="28"/>
      <c r="R177" s="28"/>
    </row>
    <row r="178" spans="1:18" s="2" customFormat="1" x14ac:dyDescent="0.25">
      <c r="A178" t="s">
        <v>221</v>
      </c>
      <c r="B178" s="185">
        <v>95.033255539040013</v>
      </c>
      <c r="C178" s="185">
        <v>0</v>
      </c>
      <c r="D178" s="4"/>
      <c r="E178" s="4"/>
      <c r="G178" s="1"/>
      <c r="H178" s="1"/>
      <c r="I178" s="1"/>
      <c r="J178" s="10">
        <f t="shared" si="4"/>
        <v>0</v>
      </c>
      <c r="K178" s="10">
        <f t="shared" si="5"/>
        <v>0</v>
      </c>
      <c r="Q178" s="28"/>
      <c r="R178" s="28"/>
    </row>
    <row r="179" spans="1:18" s="2" customFormat="1" x14ac:dyDescent="0.25">
      <c r="A179" t="s">
        <v>222</v>
      </c>
      <c r="B179" s="185">
        <v>97.351139820480014</v>
      </c>
      <c r="C179" s="185">
        <v>0</v>
      </c>
      <c r="D179" s="4"/>
      <c r="E179" s="4"/>
      <c r="F179" s="1"/>
      <c r="G179" s="1"/>
      <c r="H179" s="1"/>
      <c r="I179" s="1"/>
      <c r="J179" s="10">
        <f t="shared" si="4"/>
        <v>0</v>
      </c>
      <c r="K179" s="10">
        <f t="shared" si="5"/>
        <v>0</v>
      </c>
      <c r="Q179" s="28"/>
      <c r="R179" s="28"/>
    </row>
    <row r="180" spans="1:18" s="2" customFormat="1" x14ac:dyDescent="0.25">
      <c r="A180" t="s">
        <v>223</v>
      </c>
      <c r="B180" s="185">
        <v>99.669024101920002</v>
      </c>
      <c r="C180" s="185">
        <v>0</v>
      </c>
      <c r="D180" s="4"/>
      <c r="E180" s="4"/>
      <c r="F180" s="1"/>
      <c r="G180" s="1"/>
      <c r="H180" s="1"/>
      <c r="I180" s="1"/>
      <c r="J180" s="10">
        <f t="shared" si="4"/>
        <v>0</v>
      </c>
      <c r="K180" s="10">
        <f t="shared" si="5"/>
        <v>0</v>
      </c>
      <c r="Q180" s="28"/>
      <c r="R180" s="28"/>
    </row>
    <row r="181" spans="1:18" s="2" customFormat="1" x14ac:dyDescent="0.25">
      <c r="A181" t="s">
        <v>224</v>
      </c>
      <c r="B181" s="185">
        <v>111.25844550911998</v>
      </c>
      <c r="C181" s="185">
        <v>0</v>
      </c>
      <c r="D181" s="4"/>
      <c r="E181" s="4"/>
      <c r="F181" s="1"/>
      <c r="G181" s="1"/>
      <c r="H181" s="1"/>
      <c r="I181" s="1"/>
      <c r="J181" s="10">
        <f t="shared" si="4"/>
        <v>0</v>
      </c>
      <c r="K181" s="10">
        <f t="shared" si="5"/>
        <v>0</v>
      </c>
      <c r="Q181" s="28"/>
      <c r="R181" s="28"/>
    </row>
    <row r="182" spans="1:18" s="2" customFormat="1" x14ac:dyDescent="0.25">
      <c r="A182"/>
      <c r="B182" s="10"/>
      <c r="C182" s="10"/>
      <c r="D182" s="12"/>
      <c r="E182" s="12"/>
      <c r="F182" s="12"/>
      <c r="G182" s="3"/>
      <c r="H182" s="3"/>
      <c r="J182" s="10"/>
      <c r="K182" s="10">
        <f t="shared" si="5"/>
        <v>0</v>
      </c>
      <c r="Q182" s="28"/>
      <c r="R182" s="28"/>
    </row>
    <row r="183" spans="1:18" s="2" customFormat="1" x14ac:dyDescent="0.25">
      <c r="A183"/>
      <c r="C183"/>
      <c r="D183" s="5" t="s">
        <v>226</v>
      </c>
      <c r="E183" s="5" t="s">
        <v>161</v>
      </c>
      <c r="F183" s="1"/>
      <c r="G183" s="262" t="s">
        <v>227</v>
      </c>
      <c r="H183" s="262"/>
      <c r="J183" s="10"/>
      <c r="K183" s="10"/>
      <c r="Q183" s="28"/>
      <c r="R183" s="28"/>
    </row>
    <row r="184" spans="1:18" s="10" customFormat="1" x14ac:dyDescent="0.25">
      <c r="A184" s="204" t="s">
        <v>613</v>
      </c>
      <c r="C184" s="28"/>
      <c r="D184" s="207">
        <f>ROUND(SUM(J1:J181),2)</f>
        <v>0</v>
      </c>
      <c r="E184" s="207">
        <f>ROUND(SUM(K1:K181),2)</f>
        <v>0</v>
      </c>
      <c r="F184" s="22"/>
      <c r="G184" s="263">
        <f>ROUND((D184+E184),2)</f>
        <v>0</v>
      </c>
      <c r="H184" s="263"/>
      <c r="Q184" s="28"/>
      <c r="R184" s="28"/>
    </row>
    <row r="185" spans="1:18" s="2" customFormat="1" x14ac:dyDescent="0.25">
      <c r="A185"/>
      <c r="C185"/>
      <c r="D185" s="7" t="s">
        <v>99</v>
      </c>
      <c r="E185" s="8" t="s">
        <v>100</v>
      </c>
      <c r="F185" s="8" t="s">
        <v>225</v>
      </c>
      <c r="G185" s="8" t="s">
        <v>162</v>
      </c>
      <c r="H185" s="8" t="s">
        <v>163</v>
      </c>
      <c r="I185" s="9" t="s">
        <v>164</v>
      </c>
      <c r="J185" s="10"/>
      <c r="K185" s="10"/>
    </row>
    <row r="186" spans="1:18" s="2" customFormat="1" x14ac:dyDescent="0.25">
      <c r="A186" s="17" t="s">
        <v>595</v>
      </c>
      <c r="C186"/>
      <c r="D186" s="164">
        <f t="shared" ref="D186:I186" si="6">SUM(D3:D181)</f>
        <v>0</v>
      </c>
      <c r="E186" s="164">
        <f t="shared" si="6"/>
        <v>0</v>
      </c>
      <c r="F186" s="164">
        <f t="shared" si="6"/>
        <v>0</v>
      </c>
      <c r="G186" s="164">
        <f t="shared" si="6"/>
        <v>0</v>
      </c>
      <c r="H186" s="164">
        <f t="shared" si="6"/>
        <v>0</v>
      </c>
      <c r="I186" s="195">
        <f t="shared" si="6"/>
        <v>0</v>
      </c>
      <c r="J186" s="10"/>
      <c r="K186" s="10"/>
    </row>
    <row r="187" spans="1:18" s="2" customFormat="1" x14ac:dyDescent="0.25">
      <c r="A187"/>
      <c r="C187"/>
      <c r="D187" s="1"/>
      <c r="E187" s="1"/>
      <c r="F187" s="1"/>
      <c r="G187" s="3"/>
      <c r="H187" s="3"/>
      <c r="J187" s="10"/>
      <c r="K187" s="10"/>
      <c r="Q187" s="28"/>
      <c r="R187" s="28"/>
    </row>
    <row r="188" spans="1:18" s="2" customFormat="1" x14ac:dyDescent="0.25">
      <c r="A188" s="260" t="s">
        <v>251</v>
      </c>
      <c r="B188" s="260"/>
      <c r="C188" s="260"/>
      <c r="D188" s="11" t="s">
        <v>155</v>
      </c>
      <c r="E188" s="16" t="s">
        <v>241</v>
      </c>
      <c r="F188"/>
      <c r="G188" s="3"/>
      <c r="H188" s="3"/>
      <c r="J188" s="10"/>
      <c r="K188" s="10"/>
      <c r="Q188" s="28"/>
      <c r="R188" s="28"/>
    </row>
    <row r="189" spans="1:18" s="2" customFormat="1" x14ac:dyDescent="0.25">
      <c r="A189" s="23" t="s">
        <v>151</v>
      </c>
      <c r="B189" s="10">
        <v>11.918540399999999</v>
      </c>
      <c r="C189" s="10"/>
      <c r="D189" s="4"/>
      <c r="E189" s="3">
        <f>IFERROR((ROUND((B189*D189),2)),"REVISAR")</f>
        <v>0</v>
      </c>
      <c r="F189" s="1"/>
      <c r="G189" s="3"/>
      <c r="H189" s="3"/>
      <c r="J189" s="10"/>
      <c r="K189" s="10"/>
      <c r="Q189" s="28"/>
      <c r="R189" s="28"/>
    </row>
    <row r="190" spans="1:18" s="2" customFormat="1" x14ac:dyDescent="0.25">
      <c r="A190" s="24" t="s">
        <v>153</v>
      </c>
      <c r="B190" s="10">
        <v>19.655136800000001</v>
      </c>
      <c r="C190" s="10"/>
      <c r="D190" s="4"/>
      <c r="E190" s="3">
        <f t="shared" ref="E190:E208" si="7">IFERROR((ROUND((B190*D190),2)),"REVISAR")</f>
        <v>0</v>
      </c>
      <c r="F190" s="1"/>
      <c r="G190" s="3"/>
      <c r="H190" s="3"/>
      <c r="J190" s="10"/>
      <c r="K190" s="10"/>
      <c r="Q190" s="28"/>
      <c r="R190" s="28"/>
    </row>
    <row r="191" spans="1:18" s="2" customFormat="1" x14ac:dyDescent="0.25">
      <c r="A191" s="24" t="s">
        <v>152</v>
      </c>
      <c r="B191" s="10">
        <v>14.741352599999999</v>
      </c>
      <c r="C191" s="10"/>
      <c r="D191" s="4"/>
      <c r="E191" s="3">
        <f t="shared" si="7"/>
        <v>0</v>
      </c>
      <c r="F191" s="1"/>
      <c r="G191" s="3"/>
      <c r="H191" s="3"/>
      <c r="J191" s="10"/>
      <c r="K191" s="10"/>
      <c r="Q191" s="28"/>
      <c r="R191" s="28"/>
    </row>
    <row r="192" spans="1:18" s="2" customFormat="1" x14ac:dyDescent="0.25">
      <c r="A192" s="24" t="s">
        <v>154</v>
      </c>
      <c r="B192" s="10">
        <v>22.164303199999999</v>
      </c>
      <c r="C192" s="10"/>
      <c r="D192" s="4"/>
      <c r="E192" s="3">
        <f t="shared" si="7"/>
        <v>0</v>
      </c>
      <c r="F192" s="1"/>
      <c r="G192" s="3"/>
      <c r="H192" s="3"/>
      <c r="J192" s="10"/>
      <c r="K192" s="10"/>
      <c r="Q192" s="28"/>
      <c r="R192" s="28"/>
    </row>
    <row r="193" spans="1:18" s="2" customFormat="1" x14ac:dyDescent="0.25">
      <c r="A193" s="24" t="s">
        <v>230</v>
      </c>
      <c r="B193" s="10">
        <v>35.651072599999999</v>
      </c>
      <c r="C193" s="10"/>
      <c r="D193" s="4"/>
      <c r="E193" s="3">
        <f t="shared" si="7"/>
        <v>0</v>
      </c>
      <c r="F193" s="1"/>
      <c r="G193" s="3"/>
      <c r="H193" s="3"/>
      <c r="J193" s="10"/>
      <c r="K193" s="10"/>
      <c r="Q193" s="28"/>
      <c r="R193" s="28"/>
    </row>
    <row r="194" spans="1:18" s="2" customFormat="1" x14ac:dyDescent="0.25">
      <c r="A194" s="24" t="s">
        <v>231</v>
      </c>
      <c r="B194" s="10">
        <v>54.051626200000001</v>
      </c>
      <c r="C194" s="10"/>
      <c r="D194" s="4"/>
      <c r="E194" s="3">
        <f t="shared" si="7"/>
        <v>0</v>
      </c>
      <c r="F194" s="1"/>
      <c r="G194" s="3"/>
      <c r="H194" s="3"/>
      <c r="J194" s="10"/>
      <c r="K194" s="10"/>
      <c r="Q194" s="28"/>
      <c r="R194" s="28"/>
    </row>
    <row r="195" spans="1:18" s="2" customFormat="1" x14ac:dyDescent="0.25">
      <c r="A195" t="s">
        <v>232</v>
      </c>
      <c r="B195" s="10">
        <v>76.215929400000007</v>
      </c>
      <c r="C195" s="10"/>
      <c r="D195" s="4"/>
      <c r="E195" s="3">
        <f t="shared" si="7"/>
        <v>0</v>
      </c>
      <c r="F195" s="1"/>
      <c r="G195" s="3"/>
      <c r="H195" s="3"/>
      <c r="J195" s="10"/>
      <c r="K195" s="10"/>
      <c r="Q195" s="28"/>
      <c r="R195" s="28"/>
    </row>
    <row r="196" spans="1:18" s="2" customFormat="1" x14ac:dyDescent="0.25">
      <c r="A196" t="s">
        <v>233</v>
      </c>
      <c r="B196" s="10">
        <v>129.0129724</v>
      </c>
      <c r="C196" s="10"/>
      <c r="D196" s="4"/>
      <c r="E196" s="3">
        <f t="shared" si="7"/>
        <v>0</v>
      </c>
      <c r="F196" s="1"/>
      <c r="G196" s="3"/>
      <c r="H196" s="3"/>
      <c r="J196" s="10"/>
      <c r="K196" s="10"/>
      <c r="Q196" s="28"/>
      <c r="R196" s="28"/>
    </row>
    <row r="197" spans="1:18" s="2" customFormat="1" x14ac:dyDescent="0.25">
      <c r="A197" t="s">
        <v>147</v>
      </c>
      <c r="B197" s="10">
        <v>29.482705199999998</v>
      </c>
      <c r="C197" s="10"/>
      <c r="D197" s="4"/>
      <c r="E197" s="3">
        <f t="shared" si="7"/>
        <v>0</v>
      </c>
      <c r="F197" s="1"/>
      <c r="G197" s="3"/>
      <c r="H197" s="3"/>
      <c r="J197" s="10"/>
      <c r="K197" s="10"/>
      <c r="Q197" s="28"/>
      <c r="R197" s="28"/>
    </row>
    <row r="198" spans="1:18" s="2" customFormat="1" x14ac:dyDescent="0.25">
      <c r="A198" t="s">
        <v>148</v>
      </c>
      <c r="B198" s="10">
        <v>42.969474599999998</v>
      </c>
      <c r="C198" s="10"/>
      <c r="D198" s="4"/>
      <c r="E198" s="3">
        <f t="shared" si="7"/>
        <v>0</v>
      </c>
      <c r="F198" s="1"/>
      <c r="G198" s="3"/>
      <c r="H198" s="3"/>
      <c r="J198" s="10"/>
      <c r="K198" s="10"/>
      <c r="Q198" s="28"/>
      <c r="R198" s="28"/>
    </row>
    <row r="199" spans="1:18" s="2" customFormat="1" x14ac:dyDescent="0.25">
      <c r="A199" t="s">
        <v>149</v>
      </c>
      <c r="B199" s="10">
        <v>33.141906199999994</v>
      </c>
      <c r="C199" s="10"/>
      <c r="D199" s="4"/>
      <c r="E199" s="3">
        <f t="shared" si="7"/>
        <v>0</v>
      </c>
      <c r="F199" s="1"/>
      <c r="G199" s="3"/>
      <c r="H199" s="3"/>
      <c r="J199" s="10"/>
      <c r="K199" s="10"/>
      <c r="Q199" s="28"/>
      <c r="R199" s="28"/>
    </row>
    <row r="200" spans="1:18" s="2" customFormat="1" x14ac:dyDescent="0.25">
      <c r="A200" t="s">
        <v>150</v>
      </c>
      <c r="B200" s="10">
        <v>51.647008399999997</v>
      </c>
      <c r="C200" s="10"/>
      <c r="D200" s="4"/>
      <c r="E200" s="3">
        <f t="shared" si="7"/>
        <v>0</v>
      </c>
      <c r="F200" s="1"/>
      <c r="G200" s="3"/>
      <c r="H200" s="3"/>
      <c r="J200" s="10"/>
      <c r="K200" s="10"/>
      <c r="Q200" s="28"/>
      <c r="R200" s="28"/>
    </row>
    <row r="201" spans="1:18" s="2" customFormat="1" x14ac:dyDescent="0.25">
      <c r="A201" t="s">
        <v>234</v>
      </c>
      <c r="B201" s="10">
        <v>55.306209399999993</v>
      </c>
      <c r="C201" s="10"/>
      <c r="D201" s="4"/>
      <c r="E201" s="3">
        <f t="shared" si="7"/>
        <v>0</v>
      </c>
      <c r="F201" s="1"/>
      <c r="G201" s="3"/>
      <c r="H201" s="3"/>
      <c r="J201" s="10"/>
      <c r="K201" s="10"/>
      <c r="Q201" s="28"/>
      <c r="R201" s="28"/>
    </row>
    <row r="202" spans="1:18" s="2" customFormat="1" x14ac:dyDescent="0.25">
      <c r="A202" t="s">
        <v>235</v>
      </c>
      <c r="B202" s="10">
        <v>78.620547200000004</v>
      </c>
      <c r="C202" s="10"/>
      <c r="D202" s="4"/>
      <c r="E202" s="3">
        <f t="shared" si="7"/>
        <v>0</v>
      </c>
      <c r="F202" s="1"/>
      <c r="G202" s="3"/>
      <c r="H202" s="3"/>
      <c r="J202" s="10"/>
      <c r="K202" s="10"/>
      <c r="Q202" s="28"/>
      <c r="R202" s="28"/>
    </row>
    <row r="203" spans="1:18" s="2" customFormat="1" x14ac:dyDescent="0.25">
      <c r="A203" t="s">
        <v>236</v>
      </c>
      <c r="B203" s="10">
        <v>29.482705199999998</v>
      </c>
      <c r="C203" s="10"/>
      <c r="D203" s="4"/>
      <c r="E203" s="3">
        <f t="shared" si="7"/>
        <v>0</v>
      </c>
      <c r="F203" s="1"/>
      <c r="G203" s="3"/>
      <c r="H203" s="3"/>
      <c r="J203" s="10"/>
      <c r="K203" s="10"/>
      <c r="Q203" s="28"/>
      <c r="R203" s="28"/>
    </row>
    <row r="204" spans="1:18" s="2" customFormat="1" x14ac:dyDescent="0.25">
      <c r="A204" s="25" t="s">
        <v>237</v>
      </c>
      <c r="B204" s="10">
        <v>35.651072599999999</v>
      </c>
      <c r="C204" s="10"/>
      <c r="D204" s="4"/>
      <c r="E204" s="3">
        <f t="shared" si="7"/>
        <v>0</v>
      </c>
      <c r="F204" s="1"/>
      <c r="G204" s="3"/>
      <c r="H204" s="3"/>
      <c r="J204" s="10"/>
      <c r="K204" s="10"/>
      <c r="Q204" s="28"/>
      <c r="R204" s="28"/>
    </row>
    <row r="205" spans="1:18" s="2" customFormat="1" x14ac:dyDescent="0.25">
      <c r="A205" t="s">
        <v>239</v>
      </c>
      <c r="B205" s="10">
        <v>1.4636803999999997</v>
      </c>
      <c r="C205" s="10"/>
      <c r="D205" s="4"/>
      <c r="E205" s="3">
        <f t="shared" si="7"/>
        <v>0</v>
      </c>
      <c r="F205" s="1"/>
      <c r="G205" s="3"/>
      <c r="H205" s="3"/>
      <c r="J205" s="10"/>
      <c r="K205" s="10"/>
      <c r="Q205" s="28"/>
      <c r="R205" s="28"/>
    </row>
    <row r="206" spans="1:18" s="2" customFormat="1" x14ac:dyDescent="0.25">
      <c r="A206" t="s">
        <v>238</v>
      </c>
      <c r="B206" s="10">
        <v>1.4636803999999997</v>
      </c>
      <c r="C206" s="10"/>
      <c r="D206" s="4"/>
      <c r="E206" s="3">
        <f t="shared" si="7"/>
        <v>0</v>
      </c>
      <c r="F206" s="1"/>
      <c r="G206" s="3"/>
      <c r="H206" s="3"/>
      <c r="J206" s="10"/>
      <c r="K206" s="10"/>
      <c r="Q206" s="28"/>
      <c r="R206" s="28"/>
    </row>
    <row r="207" spans="1:18" s="2" customFormat="1" x14ac:dyDescent="0.25">
      <c r="A207" t="s">
        <v>229</v>
      </c>
      <c r="B207" s="10">
        <v>2.5091663999999998</v>
      </c>
      <c r="C207" s="10"/>
      <c r="D207" s="4"/>
      <c r="E207" s="3">
        <f t="shared" si="7"/>
        <v>0</v>
      </c>
      <c r="F207" s="1"/>
      <c r="G207" s="3"/>
      <c r="H207" s="3"/>
      <c r="J207" s="10"/>
      <c r="K207" s="10"/>
      <c r="Q207" s="28"/>
      <c r="R207" s="28"/>
    </row>
    <row r="208" spans="1:18" s="2" customFormat="1" x14ac:dyDescent="0.25">
      <c r="A208" t="s">
        <v>240</v>
      </c>
      <c r="B208" s="10">
        <v>140.93151280000001</v>
      </c>
      <c r="C208" s="10"/>
      <c r="D208" s="4"/>
      <c r="E208" s="3">
        <f t="shared" si="7"/>
        <v>0</v>
      </c>
      <c r="F208" s="1"/>
      <c r="G208" s="3"/>
      <c r="H208" s="3"/>
      <c r="J208" s="10"/>
      <c r="K208" s="10"/>
      <c r="Q208" s="28"/>
      <c r="R208" s="28"/>
    </row>
    <row r="209" spans="1:12" s="2" customFormat="1" x14ac:dyDescent="0.25">
      <c r="A209"/>
      <c r="B209" s="10"/>
      <c r="C209" s="10"/>
      <c r="D209" s="1"/>
      <c r="E209" s="22"/>
      <c r="F209" s="1"/>
      <c r="G209" s="1"/>
      <c r="H209" s="1"/>
      <c r="J209" s="10"/>
      <c r="K209" s="10"/>
    </row>
    <row r="210" spans="1:12" x14ac:dyDescent="0.25">
      <c r="A210" s="17" t="s">
        <v>156</v>
      </c>
      <c r="B210" s="10"/>
      <c r="C210" s="10"/>
      <c r="E210" s="15">
        <f>ROUND((SUM(E189:E208)),2)</f>
        <v>0</v>
      </c>
      <c r="G210" s="3"/>
      <c r="H210" s="3"/>
    </row>
    <row r="211" spans="1:12" x14ac:dyDescent="0.25">
      <c r="B211" s="10"/>
      <c r="C211" s="10"/>
      <c r="G211" s="3"/>
      <c r="H211" s="3"/>
    </row>
    <row r="213" spans="1:12" x14ac:dyDescent="0.25">
      <c r="A213" s="17" t="s">
        <v>101</v>
      </c>
      <c r="E213" s="4"/>
      <c r="G213" s="3"/>
      <c r="H213" s="3"/>
    </row>
    <row r="214" spans="1:12" x14ac:dyDescent="0.25">
      <c r="E214" s="12"/>
      <c r="G214" s="3"/>
      <c r="H214" s="3"/>
    </row>
    <row r="216" spans="1:12" s="28" customFormat="1" x14ac:dyDescent="0.25">
      <c r="A216" s="204" t="s">
        <v>157</v>
      </c>
      <c r="B216" s="10"/>
      <c r="C216" s="205"/>
      <c r="D216" s="22"/>
      <c r="E216" s="265">
        <f>IFERROR((ROUND((G184+E210)-((G184+E210)*E213/100),2)),"VER DTO")</f>
        <v>0</v>
      </c>
      <c r="F216" s="266"/>
      <c r="G216" s="206" t="s">
        <v>160</v>
      </c>
      <c r="H216" s="22"/>
      <c r="I216" s="10"/>
      <c r="J216" s="10"/>
      <c r="K216" s="10"/>
    </row>
    <row r="217" spans="1:12" s="28" customFormat="1" x14ac:dyDescent="0.25">
      <c r="A217" s="204" t="s">
        <v>158</v>
      </c>
      <c r="B217" s="10"/>
      <c r="C217" s="205"/>
      <c r="D217" s="22"/>
      <c r="E217" s="265">
        <f>IFERROR((ROUND(E216*1.21,2)),"REVISAR")</f>
        <v>0</v>
      </c>
      <c r="F217" s="266"/>
      <c r="G217" s="206" t="s">
        <v>159</v>
      </c>
      <c r="H217" s="22"/>
      <c r="I217" s="10"/>
      <c r="J217" s="10"/>
      <c r="K217" s="10"/>
    </row>
    <row r="218" spans="1:12" x14ac:dyDescent="0.25">
      <c r="C218" s="26"/>
      <c r="E218" s="192"/>
      <c r="F218" s="192"/>
      <c r="G218" s="2"/>
    </row>
    <row r="219" spans="1:12" ht="21" x14ac:dyDescent="0.35">
      <c r="A219" s="267" t="s">
        <v>608</v>
      </c>
      <c r="B219" s="267"/>
      <c r="C219" s="267"/>
      <c r="D219" s="267"/>
      <c r="E219" s="267"/>
      <c r="F219" s="267"/>
      <c r="G219" s="267"/>
      <c r="H219" s="267"/>
      <c r="I219" s="267"/>
      <c r="J219" s="267"/>
      <c r="K219" s="210"/>
      <c r="L219" s="75"/>
    </row>
    <row r="220" spans="1:12" x14ac:dyDescent="0.25">
      <c r="A220" s="17" t="s">
        <v>594</v>
      </c>
      <c r="E220" s="4"/>
    </row>
    <row r="222" spans="1:12" s="28" customFormat="1" x14ac:dyDescent="0.25">
      <c r="A222" s="204" t="s">
        <v>592</v>
      </c>
      <c r="B222" s="10"/>
      <c r="D222" s="22"/>
      <c r="E222" s="264">
        <f>IFERROR(ROUND((E216*E220/100)+E216,2),"REVISAR")</f>
        <v>0</v>
      </c>
      <c r="F222" s="264"/>
      <c r="G222" s="206" t="s">
        <v>160</v>
      </c>
      <c r="H222" s="10"/>
      <c r="I222" s="10"/>
      <c r="J222" s="10"/>
      <c r="K222" s="10"/>
    </row>
    <row r="223" spans="1:12" s="28" customFormat="1" x14ac:dyDescent="0.25">
      <c r="A223" s="204" t="s">
        <v>593</v>
      </c>
      <c r="B223" s="10"/>
      <c r="D223" s="22"/>
      <c r="E223" s="264">
        <f>IFERROR((ROUND(E222*1.21,2)),"REVISAR")</f>
        <v>0</v>
      </c>
      <c r="F223" s="264"/>
      <c r="G223" s="206" t="s">
        <v>159</v>
      </c>
      <c r="H223" s="10"/>
      <c r="I223" s="10"/>
      <c r="J223" s="10"/>
      <c r="K223" s="10"/>
    </row>
    <row r="226" spans="1:15" ht="14.45" customHeight="1" x14ac:dyDescent="0.25">
      <c r="A226" s="252" t="s">
        <v>606</v>
      </c>
      <c r="B226" s="253"/>
      <c r="C226" s="253"/>
      <c r="D226" s="253"/>
      <c r="E226" s="253"/>
      <c r="F226" s="253"/>
      <c r="G226" s="253"/>
      <c r="H226" s="253"/>
      <c r="I226" s="253"/>
      <c r="J226" s="253"/>
      <c r="K226" s="253"/>
      <c r="L226" s="253"/>
      <c r="M226" s="167"/>
      <c r="N226" s="167"/>
      <c r="O226" s="167"/>
    </row>
    <row r="227" spans="1:15" ht="14.45" customHeight="1" x14ac:dyDescent="0.25">
      <c r="A227" s="252"/>
      <c r="B227" s="253"/>
      <c r="C227" s="253"/>
      <c r="D227" s="253"/>
      <c r="E227" s="253"/>
      <c r="F227" s="253"/>
      <c r="G227" s="253"/>
      <c r="H227" s="253"/>
      <c r="I227" s="253"/>
      <c r="J227" s="253"/>
      <c r="K227" s="253"/>
      <c r="L227" s="253"/>
      <c r="M227" s="167"/>
      <c r="N227" s="167"/>
      <c r="O227" s="167"/>
    </row>
    <row r="228" spans="1:15" ht="15" customHeight="1" thickBot="1" x14ac:dyDescent="0.3">
      <c r="A228" s="252"/>
      <c r="B228" s="253"/>
      <c r="C228" s="253"/>
      <c r="D228" s="253"/>
      <c r="E228" s="253"/>
      <c r="F228" s="253"/>
      <c r="G228" s="253"/>
      <c r="H228" s="253"/>
      <c r="I228" s="253"/>
      <c r="J228" s="253"/>
      <c r="K228" s="253"/>
      <c r="L228" s="253"/>
      <c r="M228" s="167"/>
      <c r="N228" s="167"/>
      <c r="O228" s="167"/>
    </row>
    <row r="229" spans="1:15" ht="15.75" thickBot="1" x14ac:dyDescent="0.3">
      <c r="A229" s="194" t="s">
        <v>611</v>
      </c>
      <c r="B229" s="142"/>
      <c r="C229" s="143"/>
      <c r="D229" s="144" t="s">
        <v>579</v>
      </c>
      <c r="E229" s="145"/>
      <c r="F229" s="145"/>
      <c r="G229" s="172"/>
      <c r="H229" s="153"/>
      <c r="I229" s="168" t="s">
        <v>580</v>
      </c>
      <c r="J229" s="211"/>
      <c r="K229" s="211"/>
      <c r="L229" s="166"/>
    </row>
    <row r="230" spans="1:15" ht="15.75" thickBot="1" x14ac:dyDescent="0.3">
      <c r="A230" s="146"/>
      <c r="D230" s="147" t="s">
        <v>581</v>
      </c>
      <c r="E230" s="148"/>
      <c r="F230" s="148"/>
      <c r="G230" s="173"/>
      <c r="H230" s="176"/>
      <c r="I230" s="169" t="s">
        <v>582</v>
      </c>
      <c r="J230" s="212"/>
      <c r="K230" s="212"/>
      <c r="L230" s="149"/>
    </row>
    <row r="231" spans="1:15" ht="21.75" thickBot="1" x14ac:dyDescent="0.4">
      <c r="A231" s="150" t="s">
        <v>583</v>
      </c>
      <c r="D231" s="151" t="s">
        <v>584</v>
      </c>
      <c r="E231" s="152"/>
      <c r="F231" s="152"/>
      <c r="G231" s="174" t="s">
        <v>585</v>
      </c>
      <c r="H231" s="177"/>
      <c r="I231" s="170" t="s">
        <v>584</v>
      </c>
      <c r="J231" s="213"/>
      <c r="K231" s="214" t="s">
        <v>585</v>
      </c>
      <c r="L231" s="149"/>
    </row>
    <row r="232" spans="1:15" ht="21.75" thickBot="1" x14ac:dyDescent="0.4">
      <c r="A232" s="150" t="s">
        <v>586</v>
      </c>
      <c r="D232" s="179"/>
      <c r="E232" s="254" t="s">
        <v>587</v>
      </c>
      <c r="F232" s="255"/>
      <c r="G232" s="180"/>
      <c r="H232" s="178"/>
      <c r="I232" s="181"/>
      <c r="J232" s="244" t="s">
        <v>587</v>
      </c>
      <c r="K232" s="243"/>
      <c r="L232" s="149"/>
    </row>
    <row r="233" spans="1:15" ht="21.75" thickBot="1" x14ac:dyDescent="0.4">
      <c r="A233" s="150" t="s">
        <v>588</v>
      </c>
      <c r="D233" s="153"/>
      <c r="E233" s="153"/>
      <c r="F233" s="153"/>
      <c r="G233" s="175"/>
      <c r="H233" s="153"/>
      <c r="I233" s="171"/>
      <c r="J233" s="216"/>
      <c r="K233" s="216"/>
      <c r="L233" s="149"/>
    </row>
    <row r="234" spans="1:15" s="196" customFormat="1" ht="19.5" thickBot="1" x14ac:dyDescent="0.3">
      <c r="A234" s="197"/>
      <c r="B234" s="141"/>
      <c r="C234" s="198"/>
      <c r="D234" s="256" t="s">
        <v>589</v>
      </c>
      <c r="E234" s="257"/>
      <c r="F234" s="258"/>
      <c r="G234" s="199"/>
      <c r="H234" s="178"/>
      <c r="I234" s="257" t="s">
        <v>590</v>
      </c>
      <c r="J234" s="257"/>
      <c r="K234" s="217" t="str">
        <f>IFERROR(((G234*(I232/D232))*(K232/G232)),"")</f>
        <v/>
      </c>
      <c r="L234" s="154"/>
    </row>
    <row r="235" spans="1:15" x14ac:dyDescent="0.25">
      <c r="A235" s="259" t="s">
        <v>591</v>
      </c>
      <c r="B235" s="259"/>
      <c r="C235" s="259"/>
      <c r="D235" s="259"/>
      <c r="E235" s="259"/>
      <c r="F235" s="259"/>
      <c r="G235" s="259"/>
      <c r="H235" s="259"/>
      <c r="I235" s="259"/>
      <c r="J235" s="259"/>
      <c r="K235" s="259"/>
      <c r="L235" s="259"/>
      <c r="M235" s="2"/>
      <c r="O235" s="2"/>
    </row>
    <row r="236" spans="1:15" x14ac:dyDescent="0.25">
      <c r="I236" s="1"/>
      <c r="J236" s="22"/>
      <c r="K236" s="22"/>
      <c r="L236" s="75"/>
    </row>
    <row r="237" spans="1:15" ht="14.45" customHeight="1" x14ac:dyDescent="0.25">
      <c r="A237" s="252" t="s">
        <v>606</v>
      </c>
      <c r="B237" s="253"/>
      <c r="C237" s="253"/>
      <c r="D237" s="253"/>
      <c r="E237" s="253"/>
      <c r="F237" s="253"/>
      <c r="G237" s="253"/>
      <c r="H237" s="253"/>
      <c r="I237" s="253"/>
      <c r="J237" s="253"/>
      <c r="K237" s="253"/>
      <c r="L237" s="253"/>
      <c r="M237" s="167"/>
      <c r="N237" s="167"/>
      <c r="O237" s="167"/>
    </row>
    <row r="238" spans="1:15" ht="14.45" customHeight="1" x14ac:dyDescent="0.25">
      <c r="A238" s="252"/>
      <c r="B238" s="253"/>
      <c r="C238" s="253"/>
      <c r="D238" s="253"/>
      <c r="E238" s="253"/>
      <c r="F238" s="253"/>
      <c r="G238" s="253"/>
      <c r="H238" s="253"/>
      <c r="I238" s="253"/>
      <c r="J238" s="253"/>
      <c r="K238" s="253"/>
      <c r="L238" s="253"/>
      <c r="M238" s="167"/>
      <c r="N238" s="167"/>
      <c r="O238" s="167"/>
    </row>
    <row r="239" spans="1:15" ht="15" customHeight="1" thickBot="1" x14ac:dyDescent="0.3">
      <c r="A239" s="252"/>
      <c r="B239" s="253"/>
      <c r="C239" s="253"/>
      <c r="D239" s="253"/>
      <c r="E239" s="253"/>
      <c r="F239" s="253"/>
      <c r="G239" s="253"/>
      <c r="H239" s="253"/>
      <c r="I239" s="253"/>
      <c r="J239" s="253"/>
      <c r="K239" s="253"/>
      <c r="L239" s="253"/>
      <c r="M239" s="167"/>
      <c r="N239" s="167"/>
      <c r="O239" s="167"/>
    </row>
    <row r="240" spans="1:15" ht="15.75" thickBot="1" x14ac:dyDescent="0.3">
      <c r="A240" s="194" t="s">
        <v>611</v>
      </c>
      <c r="B240" s="142"/>
      <c r="C240" s="143"/>
      <c r="D240" s="144" t="s">
        <v>579</v>
      </c>
      <c r="E240" s="145"/>
      <c r="F240" s="145"/>
      <c r="G240" s="172"/>
      <c r="H240" s="153"/>
      <c r="I240" s="168" t="s">
        <v>580</v>
      </c>
      <c r="J240" s="211"/>
      <c r="K240" s="211"/>
      <c r="L240" s="166"/>
    </row>
    <row r="241" spans="1:15" ht="15.75" thickBot="1" x14ac:dyDescent="0.3">
      <c r="A241" s="146"/>
      <c r="D241" s="147" t="s">
        <v>581</v>
      </c>
      <c r="E241" s="148"/>
      <c r="F241" s="148"/>
      <c r="G241" s="173"/>
      <c r="H241" s="176"/>
      <c r="I241" s="169" t="s">
        <v>582</v>
      </c>
      <c r="J241" s="212"/>
      <c r="K241" s="212"/>
      <c r="L241" s="149"/>
    </row>
    <row r="242" spans="1:15" ht="21.75" thickBot="1" x14ac:dyDescent="0.4">
      <c r="A242" s="150" t="s">
        <v>583</v>
      </c>
      <c r="D242" s="151" t="s">
        <v>584</v>
      </c>
      <c r="E242" s="152"/>
      <c r="F242" s="152"/>
      <c r="G242" s="174" t="s">
        <v>585</v>
      </c>
      <c r="H242" s="177"/>
      <c r="I242" s="170" t="s">
        <v>584</v>
      </c>
      <c r="J242" s="213"/>
      <c r="K242" s="214" t="s">
        <v>585</v>
      </c>
      <c r="L242" s="149"/>
    </row>
    <row r="243" spans="1:15" ht="21.75" thickBot="1" x14ac:dyDescent="0.4">
      <c r="A243" s="150" t="s">
        <v>586</v>
      </c>
      <c r="D243" s="179"/>
      <c r="E243" s="254" t="s">
        <v>587</v>
      </c>
      <c r="F243" s="255"/>
      <c r="G243" s="180"/>
      <c r="H243" s="178"/>
      <c r="I243" s="181"/>
      <c r="J243" s="244" t="s">
        <v>587</v>
      </c>
      <c r="K243" s="243"/>
      <c r="L243" s="149"/>
    </row>
    <row r="244" spans="1:15" ht="21.75" thickBot="1" x14ac:dyDescent="0.4">
      <c r="A244" s="150" t="s">
        <v>588</v>
      </c>
      <c r="D244" s="153"/>
      <c r="E244" s="153"/>
      <c r="F244" s="153"/>
      <c r="G244" s="175"/>
      <c r="H244" s="153"/>
      <c r="I244" s="171"/>
      <c r="J244" s="216"/>
      <c r="K244" s="216"/>
      <c r="L244" s="149"/>
    </row>
    <row r="245" spans="1:15" s="196" customFormat="1" ht="19.5" thickBot="1" x14ac:dyDescent="0.3">
      <c r="A245" s="197"/>
      <c r="B245" s="141"/>
      <c r="C245" s="198"/>
      <c r="D245" s="256" t="s">
        <v>589</v>
      </c>
      <c r="E245" s="257"/>
      <c r="F245" s="258"/>
      <c r="G245" s="199"/>
      <c r="H245" s="178"/>
      <c r="I245" s="257" t="s">
        <v>590</v>
      </c>
      <c r="J245" s="257"/>
      <c r="K245" s="217" t="str">
        <f>IFERROR(((G245*(I243/D243))*(K243/G243)),"")</f>
        <v/>
      </c>
      <c r="L245" s="154"/>
    </row>
    <row r="246" spans="1:15" x14ac:dyDescent="0.25">
      <c r="A246" s="259" t="s">
        <v>591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"/>
      <c r="O246" s="2"/>
    </row>
    <row r="248" spans="1:15" ht="14.45" customHeight="1" x14ac:dyDescent="0.25">
      <c r="A248" s="252" t="s">
        <v>606</v>
      </c>
      <c r="B248" s="253"/>
      <c r="C248" s="253"/>
      <c r="D248" s="253"/>
      <c r="E248" s="253"/>
      <c r="F248" s="253"/>
      <c r="G248" s="253"/>
      <c r="H248" s="253"/>
      <c r="I248" s="253"/>
      <c r="J248" s="253"/>
      <c r="K248" s="253"/>
      <c r="L248" s="253"/>
      <c r="M248" s="167"/>
      <c r="N248" s="167"/>
      <c r="O248" s="167"/>
    </row>
    <row r="249" spans="1:15" ht="14.45" customHeight="1" x14ac:dyDescent="0.25">
      <c r="A249" s="252"/>
      <c r="B249" s="253"/>
      <c r="C249" s="253"/>
      <c r="D249" s="253"/>
      <c r="E249" s="253"/>
      <c r="F249" s="253"/>
      <c r="G249" s="253"/>
      <c r="H249" s="253"/>
      <c r="I249" s="253"/>
      <c r="J249" s="253"/>
      <c r="K249" s="253"/>
      <c r="L249" s="253"/>
      <c r="M249" s="167"/>
      <c r="N249" s="167"/>
      <c r="O249" s="167"/>
    </row>
    <row r="250" spans="1:15" ht="15" customHeight="1" thickBot="1" x14ac:dyDescent="0.3">
      <c r="A250" s="252"/>
      <c r="B250" s="253"/>
      <c r="C250" s="253"/>
      <c r="D250" s="253"/>
      <c r="E250" s="253"/>
      <c r="F250" s="253"/>
      <c r="G250" s="253"/>
      <c r="H250" s="253"/>
      <c r="I250" s="253"/>
      <c r="J250" s="253"/>
      <c r="K250" s="253"/>
      <c r="L250" s="253"/>
      <c r="M250" s="167"/>
      <c r="N250" s="167"/>
      <c r="O250" s="167"/>
    </row>
    <row r="251" spans="1:15" ht="15.75" thickBot="1" x14ac:dyDescent="0.3">
      <c r="A251" s="194" t="s">
        <v>611</v>
      </c>
      <c r="B251" s="142"/>
      <c r="C251" s="143"/>
      <c r="D251" s="144" t="s">
        <v>579</v>
      </c>
      <c r="E251" s="145"/>
      <c r="F251" s="145"/>
      <c r="G251" s="172"/>
      <c r="H251" s="153"/>
      <c r="I251" s="168" t="s">
        <v>580</v>
      </c>
      <c r="J251" s="211"/>
      <c r="K251" s="211"/>
      <c r="L251" s="166"/>
    </row>
    <row r="252" spans="1:15" ht="15.75" thickBot="1" x14ac:dyDescent="0.3">
      <c r="A252" s="146"/>
      <c r="D252" s="147" t="s">
        <v>581</v>
      </c>
      <c r="E252" s="148"/>
      <c r="F252" s="148"/>
      <c r="G252" s="173"/>
      <c r="H252" s="176"/>
      <c r="I252" s="169" t="s">
        <v>582</v>
      </c>
      <c r="J252" s="212"/>
      <c r="K252" s="212"/>
      <c r="L252" s="149"/>
    </row>
    <row r="253" spans="1:15" ht="21.75" thickBot="1" x14ac:dyDescent="0.4">
      <c r="A253" s="150" t="s">
        <v>583</v>
      </c>
      <c r="D253" s="151" t="s">
        <v>584</v>
      </c>
      <c r="E253" s="152"/>
      <c r="F253" s="152"/>
      <c r="G253" s="174" t="s">
        <v>585</v>
      </c>
      <c r="H253" s="177"/>
      <c r="I253" s="170" t="s">
        <v>584</v>
      </c>
      <c r="J253" s="213"/>
      <c r="K253" s="214" t="s">
        <v>585</v>
      </c>
      <c r="L253" s="149"/>
    </row>
    <row r="254" spans="1:15" ht="21.75" thickBot="1" x14ac:dyDescent="0.4">
      <c r="A254" s="150" t="s">
        <v>586</v>
      </c>
      <c r="D254" s="179"/>
      <c r="E254" s="254" t="s">
        <v>587</v>
      </c>
      <c r="F254" s="255"/>
      <c r="G254" s="180"/>
      <c r="H254" s="178"/>
      <c r="I254" s="181"/>
      <c r="J254" s="244" t="s">
        <v>587</v>
      </c>
      <c r="K254" s="243"/>
      <c r="L254" s="149"/>
    </row>
    <row r="255" spans="1:15" ht="21.75" thickBot="1" x14ac:dyDescent="0.4">
      <c r="A255" s="150" t="s">
        <v>588</v>
      </c>
      <c r="D255" s="153"/>
      <c r="E255" s="153"/>
      <c r="F255" s="153"/>
      <c r="G255" s="175"/>
      <c r="H255" s="153"/>
      <c r="I255" s="171"/>
      <c r="J255" s="216"/>
      <c r="K255" s="216"/>
      <c r="L255" s="149"/>
    </row>
    <row r="256" spans="1:15" s="196" customFormat="1" ht="19.5" thickBot="1" x14ac:dyDescent="0.3">
      <c r="A256" s="197"/>
      <c r="B256" s="141"/>
      <c r="C256" s="198"/>
      <c r="D256" s="256" t="s">
        <v>589</v>
      </c>
      <c r="E256" s="257"/>
      <c r="F256" s="258"/>
      <c r="G256" s="199"/>
      <c r="H256" s="178"/>
      <c r="I256" s="257" t="s">
        <v>590</v>
      </c>
      <c r="J256" s="257"/>
      <c r="K256" s="217" t="str">
        <f>IFERROR(((G256*(I254/D254))*(K254/G254)),"")</f>
        <v/>
      </c>
      <c r="L256" s="154"/>
    </row>
    <row r="257" spans="1:15" x14ac:dyDescent="0.25">
      <c r="A257" s="259" t="s">
        <v>591</v>
      </c>
      <c r="B257" s="259"/>
      <c r="C257" s="259"/>
      <c r="D257" s="259"/>
      <c r="E257" s="259"/>
      <c r="F257" s="259"/>
      <c r="G257" s="259"/>
      <c r="H257" s="259"/>
      <c r="I257" s="259"/>
      <c r="J257" s="259"/>
      <c r="K257" s="259"/>
      <c r="L257" s="259"/>
      <c r="M257" s="2"/>
      <c r="O257" s="2"/>
    </row>
  </sheetData>
  <sheetProtection algorithmName="SHA-512" hashValue="M6g2xAlLOnIwpRSeZ6lieCKGpdttNhcnbx4zXxtaUsC+s5ESWBDJZoT4AFqGk8wh91+TcTvqMs7U+aC79ux0Dg==" saltValue="OD7JZ/DGKOFs0aM41XM1tg==" spinCount="100000" sheet="1" objects="1" scenarios="1"/>
  <mergeCells count="24">
    <mergeCell ref="D234:F234"/>
    <mergeCell ref="I234:J234"/>
    <mergeCell ref="A235:L235"/>
    <mergeCell ref="A246:L246"/>
    <mergeCell ref="A257:L257"/>
    <mergeCell ref="E254:F254"/>
    <mergeCell ref="D256:F256"/>
    <mergeCell ref="I256:J256"/>
    <mergeCell ref="A237:L239"/>
    <mergeCell ref="E243:F243"/>
    <mergeCell ref="D245:F245"/>
    <mergeCell ref="I245:J245"/>
    <mergeCell ref="A248:L250"/>
    <mergeCell ref="A219:J219"/>
    <mergeCell ref="E222:F222"/>
    <mergeCell ref="E223:F223"/>
    <mergeCell ref="A226:L228"/>
    <mergeCell ref="E232:F232"/>
    <mergeCell ref="E217:F217"/>
    <mergeCell ref="A1:K1"/>
    <mergeCell ref="G183:H183"/>
    <mergeCell ref="G184:H184"/>
    <mergeCell ref="A188:C188"/>
    <mergeCell ref="E216:F21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5A5D-808D-4365-9D2D-20B8FCD79D85}">
  <dimension ref="A1:U257"/>
  <sheetViews>
    <sheetView showZeros="0" zoomScaleNormal="100" workbookViewId="0">
      <selection activeCell="D3" sqref="D3"/>
    </sheetView>
  </sheetViews>
  <sheetFormatPr baseColWidth="10" defaultRowHeight="15" x14ac:dyDescent="0.25"/>
  <cols>
    <col min="1" max="1" width="37" customWidth="1"/>
    <col min="2" max="2" width="22.42578125" style="2" hidden="1" customWidth="1"/>
    <col min="3" max="3" width="22.42578125" hidden="1" customWidth="1"/>
    <col min="4" max="4" width="10.5703125" style="1" customWidth="1"/>
    <col min="5" max="5" width="10.7109375" style="1" customWidth="1"/>
    <col min="6" max="6" width="16.7109375" style="1" customWidth="1"/>
    <col min="7" max="7" width="11.42578125" style="1" customWidth="1"/>
    <col min="8" max="8" width="10.85546875" style="1" customWidth="1"/>
    <col min="9" max="9" width="15.85546875" style="2" customWidth="1"/>
    <col min="10" max="10" width="20.5703125" style="10" customWidth="1"/>
    <col min="11" max="11" width="15.28515625" style="10" customWidth="1"/>
    <col min="12" max="16" width="12.42578125" customWidth="1"/>
  </cols>
  <sheetData>
    <row r="1" spans="1:21" ht="21" x14ac:dyDescent="0.25">
      <c r="A1" s="261" t="s">
        <v>252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</row>
    <row r="2" spans="1:21" s="2" customFormat="1" x14ac:dyDescent="0.25">
      <c r="D2" s="7" t="s">
        <v>99</v>
      </c>
      <c r="E2" s="8" t="s">
        <v>100</v>
      </c>
      <c r="F2" s="8" t="s">
        <v>225</v>
      </c>
      <c r="G2" s="8" t="s">
        <v>162</v>
      </c>
      <c r="H2" s="8" t="s">
        <v>163</v>
      </c>
      <c r="I2" s="9" t="s">
        <v>164</v>
      </c>
      <c r="J2" s="209" t="s">
        <v>226</v>
      </c>
      <c r="K2" s="209" t="s">
        <v>161</v>
      </c>
    </row>
    <row r="3" spans="1:21" x14ac:dyDescent="0.25">
      <c r="A3" t="s">
        <v>0</v>
      </c>
      <c r="B3" s="21">
        <v>10.328916664080001</v>
      </c>
      <c r="C3" s="193">
        <v>21.805490735279999</v>
      </c>
      <c r="D3" s="4"/>
      <c r="E3" s="4"/>
      <c r="F3" s="4"/>
      <c r="G3" s="4"/>
      <c r="H3" s="4"/>
      <c r="I3" s="4"/>
      <c r="J3" s="10">
        <f>IFERROR((ROUND((B3*D3)+((B3*E3)*1.15),2)),"REVISAR")</f>
        <v>0</v>
      </c>
      <c r="K3" s="10">
        <f>IFERROR((ROUND((F3*C3)+(G3*C3*1.1)+(H3*C3*1.15)+(I3*C3*1.15*1.1),2)),"REVISAR")</f>
        <v>0</v>
      </c>
      <c r="M3" s="28"/>
      <c r="T3" s="28"/>
      <c r="U3" s="28"/>
    </row>
    <row r="4" spans="1:21" x14ac:dyDescent="0.25">
      <c r="A4" t="s">
        <v>1</v>
      </c>
      <c r="B4" s="184">
        <v>11.476574071200002</v>
      </c>
      <c r="C4" s="193">
        <v>24.10080554952</v>
      </c>
      <c r="D4" s="4"/>
      <c r="E4" s="4"/>
      <c r="F4" s="4"/>
      <c r="G4" s="4"/>
      <c r="H4" s="4">
        <v>0</v>
      </c>
      <c r="I4" s="4"/>
      <c r="J4" s="10">
        <f t="shared" ref="J4:J67" si="0">IFERROR((ROUND((B4*D4)+((B4*E4)*1.15),2)),"REVISAR")</f>
        <v>0</v>
      </c>
      <c r="K4" s="10">
        <f t="shared" ref="K4:K67" si="1">IFERROR((ROUND((F4*C4)+(G4*C4*1.1)+(H4*C4*1.15)+(I4*C4*1.15*1.1),2)),"REVISAR")</f>
        <v>0</v>
      </c>
      <c r="M4" s="28"/>
      <c r="T4" s="28"/>
      <c r="U4" s="28"/>
    </row>
    <row r="5" spans="1:21" x14ac:dyDescent="0.25">
      <c r="A5" t="s">
        <v>2</v>
      </c>
      <c r="B5" s="184">
        <v>12.62423147832</v>
      </c>
      <c r="C5" s="193">
        <v>25.248462956640001</v>
      </c>
      <c r="D5" s="4"/>
      <c r="E5" s="4"/>
      <c r="F5" s="4"/>
      <c r="G5" s="4"/>
      <c r="H5" s="4"/>
      <c r="I5" s="4"/>
      <c r="J5" s="10">
        <f t="shared" si="0"/>
        <v>0</v>
      </c>
      <c r="K5" s="10">
        <f t="shared" si="1"/>
        <v>0</v>
      </c>
      <c r="M5" s="28"/>
      <c r="T5" s="28"/>
      <c r="U5" s="28"/>
    </row>
    <row r="6" spans="1:21" x14ac:dyDescent="0.25">
      <c r="A6" t="s">
        <v>3</v>
      </c>
      <c r="B6" s="184">
        <v>12.62423147832</v>
      </c>
      <c r="C6" s="193">
        <v>27.543777770879995</v>
      </c>
      <c r="D6" s="4"/>
      <c r="E6" s="4"/>
      <c r="F6" s="4"/>
      <c r="G6" s="4"/>
      <c r="H6" s="4"/>
      <c r="I6" s="4"/>
      <c r="J6" s="10">
        <f t="shared" si="0"/>
        <v>0</v>
      </c>
      <c r="K6" s="10">
        <f t="shared" si="1"/>
        <v>0</v>
      </c>
      <c r="M6" s="28"/>
      <c r="T6" s="28"/>
      <c r="U6" s="28"/>
    </row>
    <row r="7" spans="1:21" x14ac:dyDescent="0.25">
      <c r="A7" t="s">
        <v>4</v>
      </c>
      <c r="B7" s="21">
        <v>13.771888885439997</v>
      </c>
      <c r="C7" s="193">
        <v>28.691435177999999</v>
      </c>
      <c r="D7" s="4"/>
      <c r="E7" s="4"/>
      <c r="F7" s="4"/>
      <c r="G7" s="4"/>
      <c r="H7" s="4"/>
      <c r="I7" s="4"/>
      <c r="J7" s="10">
        <f t="shared" si="0"/>
        <v>0</v>
      </c>
      <c r="K7" s="10">
        <f t="shared" si="1"/>
        <v>0</v>
      </c>
      <c r="M7" s="28"/>
      <c r="T7" s="28"/>
      <c r="U7" s="28"/>
    </row>
    <row r="8" spans="1:21" x14ac:dyDescent="0.25">
      <c r="A8" t="s">
        <v>5</v>
      </c>
      <c r="B8" s="21">
        <v>16.067203699679997</v>
      </c>
      <c r="C8" s="193">
        <v>32.134407399359993</v>
      </c>
      <c r="D8" s="4"/>
      <c r="E8" s="4"/>
      <c r="F8" s="4"/>
      <c r="G8" s="4"/>
      <c r="H8" s="4"/>
      <c r="I8" s="4"/>
      <c r="J8" s="10">
        <f t="shared" si="0"/>
        <v>0</v>
      </c>
      <c r="K8" s="10">
        <f t="shared" si="1"/>
        <v>0</v>
      </c>
      <c r="M8" s="28"/>
      <c r="T8" s="28"/>
      <c r="U8" s="28"/>
    </row>
    <row r="9" spans="1:21" x14ac:dyDescent="0.25">
      <c r="A9" t="s">
        <v>102</v>
      </c>
      <c r="B9" s="21">
        <v>17.214861106799997</v>
      </c>
      <c r="C9" s="193">
        <v>36.725037027840003</v>
      </c>
      <c r="D9" s="4"/>
      <c r="E9" s="4"/>
      <c r="F9" s="4"/>
      <c r="G9" s="4"/>
      <c r="H9" s="4"/>
      <c r="I9" s="4"/>
      <c r="J9" s="10">
        <f t="shared" si="0"/>
        <v>0</v>
      </c>
      <c r="K9" s="10">
        <f t="shared" si="1"/>
        <v>0</v>
      </c>
      <c r="M9" s="28"/>
      <c r="T9" s="28"/>
      <c r="U9" s="28"/>
    </row>
    <row r="10" spans="1:21" x14ac:dyDescent="0.25">
      <c r="A10" t="s">
        <v>103</v>
      </c>
      <c r="B10" s="21">
        <v>19.510175921039998</v>
      </c>
      <c r="C10" s="193">
        <v>40.168009249199997</v>
      </c>
      <c r="D10" s="4"/>
      <c r="E10" s="4"/>
      <c r="F10" s="4"/>
      <c r="G10" s="4"/>
      <c r="H10" s="4"/>
      <c r="I10" s="4"/>
      <c r="J10" s="10">
        <f t="shared" si="0"/>
        <v>0</v>
      </c>
      <c r="K10" s="10">
        <f t="shared" si="1"/>
        <v>0</v>
      </c>
      <c r="M10" s="28"/>
      <c r="T10" s="28"/>
      <c r="U10" s="28"/>
    </row>
    <row r="11" spans="1:21" x14ac:dyDescent="0.25">
      <c r="A11" t="s">
        <v>6</v>
      </c>
      <c r="B11" s="21">
        <v>20.657833328160002</v>
      </c>
      <c r="C11" s="193">
        <v>44.758638877679999</v>
      </c>
      <c r="D11" s="4"/>
      <c r="E11" s="4"/>
      <c r="F11" s="4"/>
      <c r="G11" s="4"/>
      <c r="H11" s="4"/>
      <c r="I11" s="4"/>
      <c r="J11" s="10">
        <f t="shared" si="0"/>
        <v>0</v>
      </c>
      <c r="K11" s="10">
        <f t="shared" si="1"/>
        <v>0</v>
      </c>
      <c r="M11" s="28"/>
      <c r="T11" s="28"/>
      <c r="U11" s="28"/>
    </row>
    <row r="12" spans="1:21" x14ac:dyDescent="0.25">
      <c r="A12" t="s">
        <v>104</v>
      </c>
      <c r="B12" s="21">
        <v>21.805490735279999</v>
      </c>
      <c r="C12" s="193">
        <v>48.201611099040001</v>
      </c>
      <c r="D12" s="4"/>
      <c r="E12" s="4"/>
      <c r="F12" s="4"/>
      <c r="G12" s="4"/>
      <c r="H12" s="4"/>
      <c r="I12" s="4"/>
      <c r="J12" s="10">
        <f t="shared" si="0"/>
        <v>0</v>
      </c>
      <c r="K12" s="10">
        <f t="shared" si="1"/>
        <v>0</v>
      </c>
      <c r="M12" s="28"/>
      <c r="T12" s="28"/>
      <c r="U12" s="28"/>
    </row>
    <row r="13" spans="1:21" s="2" customFormat="1" x14ac:dyDescent="0.25">
      <c r="A13" t="s">
        <v>7</v>
      </c>
      <c r="B13" s="21">
        <v>24.10080554952</v>
      </c>
      <c r="C13" s="193">
        <v>56.235212948879997</v>
      </c>
      <c r="D13" s="4"/>
      <c r="E13" s="4"/>
      <c r="F13" s="4"/>
      <c r="G13" s="4"/>
      <c r="H13" s="4"/>
      <c r="I13" s="4"/>
      <c r="J13" s="10">
        <f t="shared" si="0"/>
        <v>0</v>
      </c>
      <c r="K13" s="10">
        <f t="shared" si="1"/>
        <v>0</v>
      </c>
      <c r="M13" s="10"/>
      <c r="T13" s="28"/>
      <c r="U13" s="28"/>
    </row>
    <row r="14" spans="1:21" s="2" customFormat="1" ht="15.75" thickBot="1" x14ac:dyDescent="0.3">
      <c r="A14" t="s">
        <v>8</v>
      </c>
      <c r="B14" s="21">
        <v>0</v>
      </c>
      <c r="C14" s="159">
        <v>0</v>
      </c>
      <c r="D14" s="7" t="s">
        <v>99</v>
      </c>
      <c r="E14" s="8" t="s">
        <v>100</v>
      </c>
      <c r="F14" s="8" t="s">
        <v>225</v>
      </c>
      <c r="G14" s="8" t="s">
        <v>162</v>
      </c>
      <c r="H14" s="8" t="s">
        <v>163</v>
      </c>
      <c r="I14" s="9" t="s">
        <v>164</v>
      </c>
      <c r="J14" s="10"/>
      <c r="K14" s="10"/>
      <c r="L14" s="272" t="s">
        <v>400</v>
      </c>
      <c r="M14" s="272"/>
      <c r="N14" s="272"/>
      <c r="O14" s="271" t="s">
        <v>615</v>
      </c>
      <c r="P14" s="271"/>
      <c r="Q14" s="271"/>
      <c r="R14" s="271"/>
      <c r="T14" s="28"/>
      <c r="U14" s="28"/>
    </row>
    <row r="15" spans="1:21" s="2" customFormat="1" x14ac:dyDescent="0.25">
      <c r="A15" t="s">
        <v>9</v>
      </c>
      <c r="B15" s="21">
        <v>11.476574071200002</v>
      </c>
      <c r="C15" s="193">
        <v>24.10080554952</v>
      </c>
      <c r="D15" s="4"/>
      <c r="E15" s="4"/>
      <c r="F15" s="4"/>
      <c r="G15" s="4">
        <v>0</v>
      </c>
      <c r="H15" s="4"/>
      <c r="I15" s="4"/>
      <c r="J15" s="10">
        <f t="shared" si="0"/>
        <v>0</v>
      </c>
      <c r="K15" s="10">
        <f t="shared" si="1"/>
        <v>0</v>
      </c>
      <c r="L15" s="60"/>
      <c r="M15" s="61"/>
      <c r="N15" s="61" t="s">
        <v>307</v>
      </c>
      <c r="O15" s="61"/>
      <c r="P15" s="62"/>
      <c r="T15" s="28"/>
      <c r="U15" s="28"/>
    </row>
    <row r="16" spans="1:21" s="2" customFormat="1" x14ac:dyDescent="0.25">
      <c r="A16" t="s">
        <v>10</v>
      </c>
      <c r="B16" s="21">
        <v>12.62423147832</v>
      </c>
      <c r="C16" s="193">
        <v>25.248462956640001</v>
      </c>
      <c r="D16" s="4"/>
      <c r="E16" s="4"/>
      <c r="F16" s="4"/>
      <c r="G16" s="4"/>
      <c r="H16" s="4">
        <v>0</v>
      </c>
      <c r="I16" s="4"/>
      <c r="J16" s="10">
        <f t="shared" si="0"/>
        <v>0</v>
      </c>
      <c r="K16" s="10">
        <f t="shared" si="1"/>
        <v>0</v>
      </c>
      <c r="L16" s="63"/>
      <c r="M16" s="68"/>
      <c r="N16" s="69" t="s">
        <v>308</v>
      </c>
      <c r="O16" s="68"/>
      <c r="P16" s="64"/>
      <c r="T16" s="28"/>
      <c r="U16" s="28"/>
    </row>
    <row r="17" spans="1:21" s="2" customFormat="1" x14ac:dyDescent="0.25">
      <c r="A17" t="s">
        <v>11</v>
      </c>
      <c r="B17" s="21">
        <v>13.771888885439997</v>
      </c>
      <c r="C17" s="193">
        <v>26.396120363760001</v>
      </c>
      <c r="D17" s="4"/>
      <c r="E17" s="4"/>
      <c r="F17" s="4"/>
      <c r="G17" s="4"/>
      <c r="H17" s="4"/>
      <c r="I17" s="4"/>
      <c r="J17" s="10">
        <f t="shared" si="0"/>
        <v>0</v>
      </c>
      <c r="K17" s="10">
        <f t="shared" si="1"/>
        <v>0</v>
      </c>
      <c r="L17" s="63"/>
      <c r="M17" s="68"/>
      <c r="N17" s="68" t="s">
        <v>309</v>
      </c>
      <c r="O17" s="68"/>
      <c r="P17" s="64"/>
      <c r="T17" s="28"/>
      <c r="U17" s="28"/>
    </row>
    <row r="18" spans="1:21" s="2" customFormat="1" x14ac:dyDescent="0.25">
      <c r="A18" t="s">
        <v>12</v>
      </c>
      <c r="B18" s="21">
        <v>14.919546292559998</v>
      </c>
      <c r="C18" s="193">
        <v>28.691435177999999</v>
      </c>
      <c r="D18" s="4"/>
      <c r="E18" s="4"/>
      <c r="F18" s="4"/>
      <c r="G18" s="4"/>
      <c r="H18" s="4"/>
      <c r="I18" s="4"/>
      <c r="J18" s="10">
        <f t="shared" si="0"/>
        <v>0</v>
      </c>
      <c r="K18" s="10">
        <f t="shared" si="1"/>
        <v>0</v>
      </c>
      <c r="L18" s="63"/>
      <c r="M18" s="68"/>
      <c r="N18" s="68" t="s">
        <v>312</v>
      </c>
      <c r="O18" s="68"/>
      <c r="P18" s="64"/>
      <c r="T18" s="28"/>
      <c r="U18" s="28"/>
    </row>
    <row r="19" spans="1:21" s="2" customFormat="1" x14ac:dyDescent="0.25">
      <c r="A19" t="s">
        <v>13</v>
      </c>
      <c r="B19" s="21">
        <v>16.067203699679997</v>
      </c>
      <c r="C19" s="193">
        <v>30.98674999224</v>
      </c>
      <c r="D19" s="4"/>
      <c r="E19" s="4"/>
      <c r="F19" s="4"/>
      <c r="G19" s="4"/>
      <c r="H19" s="4"/>
      <c r="I19" s="4"/>
      <c r="J19" s="10">
        <f t="shared" si="0"/>
        <v>0</v>
      </c>
      <c r="K19" s="10">
        <f t="shared" si="1"/>
        <v>0</v>
      </c>
      <c r="L19" s="72"/>
      <c r="M19" s="73"/>
      <c r="N19" s="73"/>
      <c r="O19" s="73"/>
      <c r="P19" s="74"/>
      <c r="T19" s="28"/>
      <c r="U19" s="28"/>
    </row>
    <row r="20" spans="1:21" s="2" customFormat="1" x14ac:dyDescent="0.25">
      <c r="A20" t="s">
        <v>14</v>
      </c>
      <c r="B20" s="21">
        <v>17.214861106799997</v>
      </c>
      <c r="C20" s="193">
        <v>34.429722213599995</v>
      </c>
      <c r="D20" s="4"/>
      <c r="E20" s="4"/>
      <c r="F20" s="4"/>
      <c r="G20" s="4"/>
      <c r="H20" s="4"/>
      <c r="I20" s="4"/>
      <c r="J20" s="10">
        <f t="shared" si="0"/>
        <v>0</v>
      </c>
      <c r="K20" s="10">
        <f t="shared" si="1"/>
        <v>0</v>
      </c>
      <c r="L20" s="63"/>
      <c r="M20" s="68"/>
      <c r="N20" s="68" t="s">
        <v>362</v>
      </c>
      <c r="O20" s="68"/>
      <c r="P20" s="64"/>
      <c r="T20" s="28"/>
      <c r="U20" s="28"/>
    </row>
    <row r="21" spans="1:21" s="2" customFormat="1" x14ac:dyDescent="0.25">
      <c r="A21" t="s">
        <v>105</v>
      </c>
      <c r="B21" s="21">
        <v>18.362518513920001</v>
      </c>
      <c r="C21" s="193">
        <v>41.315666656320005</v>
      </c>
      <c r="D21" s="4"/>
      <c r="E21" s="4"/>
      <c r="F21" s="4"/>
      <c r="G21" s="4"/>
      <c r="H21" s="4"/>
      <c r="I21" s="4"/>
      <c r="J21" s="10">
        <f t="shared" si="0"/>
        <v>0</v>
      </c>
      <c r="K21" s="10">
        <f t="shared" si="1"/>
        <v>0</v>
      </c>
      <c r="L21" s="63"/>
      <c r="M21" s="68"/>
      <c r="N21" s="68" t="s">
        <v>310</v>
      </c>
      <c r="O21" s="68"/>
      <c r="P21" s="64"/>
      <c r="T21" s="28"/>
      <c r="U21" s="28"/>
    </row>
    <row r="22" spans="1:21" s="2" customFormat="1" x14ac:dyDescent="0.25">
      <c r="A22" t="s">
        <v>106</v>
      </c>
      <c r="B22" s="21">
        <v>20.657833328160002</v>
      </c>
      <c r="C22" s="193">
        <v>42.463324063439998</v>
      </c>
      <c r="D22" s="4"/>
      <c r="E22" s="4"/>
      <c r="F22" s="4"/>
      <c r="G22" s="4"/>
      <c r="H22" s="4"/>
      <c r="I22" s="4"/>
      <c r="J22" s="10">
        <f t="shared" si="0"/>
        <v>0</v>
      </c>
      <c r="K22" s="10">
        <f t="shared" si="1"/>
        <v>0</v>
      </c>
      <c r="L22" s="91" t="s">
        <v>359</v>
      </c>
      <c r="M22" s="93"/>
      <c r="N22" s="93"/>
      <c r="O22" s="93"/>
      <c r="P22" s="92"/>
      <c r="T22" s="28"/>
      <c r="U22" s="28"/>
    </row>
    <row r="23" spans="1:21" s="2" customFormat="1" x14ac:dyDescent="0.25">
      <c r="A23" t="s">
        <v>15</v>
      </c>
      <c r="B23" s="21">
        <v>22.953148142400003</v>
      </c>
      <c r="C23" s="193">
        <v>47.05395369192</v>
      </c>
      <c r="D23" s="4"/>
      <c r="E23" s="4"/>
      <c r="F23" s="4"/>
      <c r="G23" s="4"/>
      <c r="H23" s="4"/>
      <c r="I23" s="4"/>
      <c r="J23" s="10">
        <f t="shared" si="0"/>
        <v>0</v>
      </c>
      <c r="K23" s="10">
        <f t="shared" si="1"/>
        <v>0</v>
      </c>
      <c r="L23" s="91" t="s">
        <v>360</v>
      </c>
      <c r="M23" s="93"/>
      <c r="N23" s="93"/>
      <c r="O23" s="93"/>
      <c r="P23" s="92"/>
      <c r="T23" s="28"/>
      <c r="U23" s="28"/>
    </row>
    <row r="24" spans="1:21" s="2" customFormat="1" x14ac:dyDescent="0.25">
      <c r="A24" t="s">
        <v>107</v>
      </c>
      <c r="B24" s="21">
        <v>24.10080554952</v>
      </c>
      <c r="C24" s="193">
        <v>50.496925913280002</v>
      </c>
      <c r="D24" s="4"/>
      <c r="E24" s="4"/>
      <c r="F24" s="4"/>
      <c r="G24" s="4"/>
      <c r="H24" s="4"/>
      <c r="I24" s="4"/>
      <c r="J24" s="10">
        <f t="shared" si="0"/>
        <v>0</v>
      </c>
      <c r="K24" s="10">
        <f t="shared" si="1"/>
        <v>0</v>
      </c>
      <c r="L24" s="72"/>
      <c r="M24" s="73"/>
      <c r="N24" s="73"/>
      <c r="O24" s="73"/>
      <c r="P24" s="74"/>
      <c r="T24" s="28"/>
      <c r="U24" s="28"/>
    </row>
    <row r="25" spans="1:21" s="2" customFormat="1" ht="15.75" thickBot="1" x14ac:dyDescent="0.3">
      <c r="A25" t="s">
        <v>108</v>
      </c>
      <c r="B25" s="21">
        <v>26.396120363760001</v>
      </c>
      <c r="C25" s="193">
        <v>58.530527763119991</v>
      </c>
      <c r="D25" s="4"/>
      <c r="E25" s="4"/>
      <c r="F25" s="4"/>
      <c r="G25" s="4"/>
      <c r="H25" s="4"/>
      <c r="I25" s="4"/>
      <c r="J25" s="10">
        <f t="shared" si="0"/>
        <v>0</v>
      </c>
      <c r="K25" s="10">
        <f t="shared" si="1"/>
        <v>0</v>
      </c>
      <c r="L25" s="65"/>
      <c r="M25" s="66"/>
      <c r="N25" s="66" t="s">
        <v>311</v>
      </c>
      <c r="O25" s="66"/>
      <c r="P25" s="67"/>
      <c r="T25" s="28"/>
      <c r="U25" s="28"/>
    </row>
    <row r="26" spans="1:21" s="2" customFormat="1" x14ac:dyDescent="0.25">
      <c r="A26"/>
      <c r="B26" s="21">
        <v>0</v>
      </c>
      <c r="C26" s="159">
        <v>0</v>
      </c>
      <c r="D26" s="7" t="s">
        <v>99</v>
      </c>
      <c r="E26" s="8" t="s">
        <v>100</v>
      </c>
      <c r="F26" s="8" t="s">
        <v>225</v>
      </c>
      <c r="G26" s="8" t="s">
        <v>162</v>
      </c>
      <c r="H26" s="8" t="s">
        <v>163</v>
      </c>
      <c r="I26" s="9" t="s">
        <v>164</v>
      </c>
      <c r="J26" s="10"/>
      <c r="K26" s="10"/>
      <c r="L26" s="83"/>
      <c r="M26" s="105" t="s">
        <v>405</v>
      </c>
      <c r="Q26" s="83"/>
      <c r="R26" s="83"/>
      <c r="T26" s="28"/>
      <c r="U26" s="28"/>
    </row>
    <row r="27" spans="1:21" s="2" customFormat="1" x14ac:dyDescent="0.25">
      <c r="A27" t="s">
        <v>24</v>
      </c>
      <c r="B27" s="21">
        <v>18.362518513920001</v>
      </c>
      <c r="C27" s="193">
        <v>30.98674999224</v>
      </c>
      <c r="D27" s="4"/>
      <c r="E27" s="4"/>
      <c r="F27" s="4"/>
      <c r="G27" s="4">
        <v>0</v>
      </c>
      <c r="H27" s="4"/>
      <c r="I27" s="4"/>
      <c r="J27" s="10">
        <f t="shared" si="0"/>
        <v>0</v>
      </c>
      <c r="K27" s="10">
        <f t="shared" si="1"/>
        <v>0</v>
      </c>
      <c r="L27" s="84"/>
      <c r="M27" s="105" t="s">
        <v>406</v>
      </c>
      <c r="Q27" s="84"/>
      <c r="R27" s="85"/>
      <c r="T27" s="28"/>
      <c r="U27" s="28"/>
    </row>
    <row r="28" spans="1:21" s="2" customFormat="1" x14ac:dyDescent="0.25">
      <c r="A28" t="s">
        <v>25</v>
      </c>
      <c r="B28" s="21">
        <v>19.510175921039998</v>
      </c>
      <c r="C28" s="193">
        <v>33.282064806480001</v>
      </c>
      <c r="D28" s="4"/>
      <c r="E28" s="4"/>
      <c r="F28" s="4"/>
      <c r="G28" s="4"/>
      <c r="H28" s="4">
        <v>0</v>
      </c>
      <c r="I28" s="4"/>
      <c r="J28" s="10">
        <f t="shared" si="0"/>
        <v>0</v>
      </c>
      <c r="K28" s="10">
        <f t="shared" si="1"/>
        <v>0</v>
      </c>
      <c r="L28" s="84"/>
      <c r="M28" s="104" t="s">
        <v>407</v>
      </c>
      <c r="Q28" s="84"/>
      <c r="R28" s="85"/>
      <c r="T28" s="28"/>
      <c r="U28" s="28"/>
    </row>
    <row r="29" spans="1:21" s="2" customFormat="1" x14ac:dyDescent="0.25">
      <c r="A29" t="s">
        <v>26</v>
      </c>
      <c r="B29" s="21">
        <v>20.657833328160002</v>
      </c>
      <c r="C29" s="193">
        <v>33.282064806480001</v>
      </c>
      <c r="D29" s="4"/>
      <c r="E29" s="4"/>
      <c r="F29" s="4"/>
      <c r="G29" s="4"/>
      <c r="H29" s="4"/>
      <c r="I29" s="4"/>
      <c r="J29" s="10">
        <f t="shared" si="0"/>
        <v>0</v>
      </c>
      <c r="K29" s="10">
        <f t="shared" si="1"/>
        <v>0</v>
      </c>
      <c r="L29" s="84"/>
      <c r="M29" s="105" t="s">
        <v>408</v>
      </c>
      <c r="Q29" s="84"/>
      <c r="R29" s="84"/>
      <c r="T29" s="28"/>
      <c r="U29" s="28"/>
    </row>
    <row r="30" spans="1:21" s="2" customFormat="1" x14ac:dyDescent="0.25">
      <c r="A30" t="s">
        <v>27</v>
      </c>
      <c r="B30" s="21">
        <v>24.10080554952</v>
      </c>
      <c r="C30" s="193">
        <v>37.872694434960003</v>
      </c>
      <c r="D30" s="4"/>
      <c r="E30" s="4"/>
      <c r="F30" s="4"/>
      <c r="G30" s="4"/>
      <c r="H30" s="4"/>
      <c r="I30" s="4"/>
      <c r="J30" s="10">
        <f t="shared" si="0"/>
        <v>0</v>
      </c>
      <c r="K30" s="10">
        <f t="shared" si="1"/>
        <v>0</v>
      </c>
      <c r="L30" s="84"/>
      <c r="M30" s="105" t="s">
        <v>409</v>
      </c>
      <c r="Q30" s="84"/>
      <c r="R30" s="85"/>
      <c r="T30" s="28"/>
      <c r="U30" s="28"/>
    </row>
    <row r="31" spans="1:21" s="2" customFormat="1" x14ac:dyDescent="0.25">
      <c r="A31" t="s">
        <v>28</v>
      </c>
      <c r="B31" s="21">
        <v>26.396120363760001</v>
      </c>
      <c r="C31" s="193">
        <v>41.315666656320005</v>
      </c>
      <c r="D31" s="4"/>
      <c r="E31" s="4"/>
      <c r="F31" s="4"/>
      <c r="G31" s="4"/>
      <c r="H31" s="4"/>
      <c r="I31" s="4"/>
      <c r="J31" s="10">
        <f t="shared" si="0"/>
        <v>0</v>
      </c>
      <c r="K31" s="10">
        <f t="shared" si="1"/>
        <v>0</v>
      </c>
      <c r="L31" s="84"/>
      <c r="M31" s="105" t="s">
        <v>410</v>
      </c>
      <c r="Q31" s="84"/>
      <c r="R31" s="85"/>
      <c r="T31" s="28"/>
      <c r="U31" s="28"/>
    </row>
    <row r="32" spans="1:21" s="2" customFormat="1" ht="15.75" thickBot="1" x14ac:dyDescent="0.3">
      <c r="A32" t="s">
        <v>29</v>
      </c>
      <c r="B32" s="21">
        <v>28.691435177999999</v>
      </c>
      <c r="C32" s="193">
        <v>44.758638877679999</v>
      </c>
      <c r="D32" s="4"/>
      <c r="E32" s="4"/>
      <c r="F32" s="4"/>
      <c r="G32" s="4"/>
      <c r="H32" s="4"/>
      <c r="I32" s="4"/>
      <c r="J32" s="10">
        <f t="shared" si="0"/>
        <v>0</v>
      </c>
      <c r="K32" s="10">
        <f t="shared" si="1"/>
        <v>0</v>
      </c>
      <c r="L32" s="81" t="s">
        <v>401</v>
      </c>
      <c r="M32" s="82"/>
      <c r="N32" s="82"/>
      <c r="Q32" s="81" t="s">
        <v>402</v>
      </c>
      <c r="R32" s="81" t="s">
        <v>403</v>
      </c>
      <c r="T32" s="28"/>
      <c r="U32" s="28"/>
    </row>
    <row r="33" spans="1:21" s="2" customFormat="1" ht="15.75" thickBot="1" x14ac:dyDescent="0.3">
      <c r="A33" t="s">
        <v>112</v>
      </c>
      <c r="B33" s="21">
        <v>29.839092585119996</v>
      </c>
      <c r="C33" s="193">
        <v>47.05395369192</v>
      </c>
      <c r="D33" s="4"/>
      <c r="E33" s="4"/>
      <c r="F33" s="4"/>
      <c r="G33" s="4"/>
      <c r="H33" s="4"/>
      <c r="I33" s="4"/>
      <c r="J33" s="10">
        <f t="shared" si="0"/>
        <v>0</v>
      </c>
      <c r="K33" s="10">
        <f t="shared" si="1"/>
        <v>0</v>
      </c>
      <c r="L33" s="84"/>
      <c r="Q33" s="269" t="s">
        <v>404</v>
      </c>
      <c r="R33" s="270"/>
      <c r="T33" s="28"/>
      <c r="U33" s="28"/>
    </row>
    <row r="34" spans="1:21" s="2" customFormat="1" ht="15.75" thickBot="1" x14ac:dyDescent="0.3">
      <c r="A34" t="s">
        <v>113</v>
      </c>
      <c r="B34" s="21">
        <v>32.134407399359993</v>
      </c>
      <c r="C34" s="193">
        <v>51.644583320400002</v>
      </c>
      <c r="D34" s="4"/>
      <c r="E34" s="4"/>
      <c r="F34" s="4"/>
      <c r="G34" s="4"/>
      <c r="H34" s="4"/>
      <c r="I34" s="4"/>
      <c r="J34" s="10">
        <f t="shared" si="0"/>
        <v>0</v>
      </c>
      <c r="K34" s="10">
        <f t="shared" si="1"/>
        <v>0</v>
      </c>
      <c r="L34" s="109"/>
      <c r="M34" s="82"/>
      <c r="R34" s="82"/>
      <c r="T34" s="28"/>
      <c r="U34" s="28"/>
    </row>
    <row r="35" spans="1:21" s="2" customFormat="1" x14ac:dyDescent="0.25">
      <c r="A35" t="s">
        <v>30</v>
      </c>
      <c r="B35" s="21">
        <v>33.282064806480001</v>
      </c>
      <c r="C35" s="193">
        <v>57.382870355999998</v>
      </c>
      <c r="D35" s="4"/>
      <c r="E35" s="4"/>
      <c r="F35" s="4"/>
      <c r="G35" s="4"/>
      <c r="H35" s="4"/>
      <c r="I35" s="4"/>
      <c r="J35" s="10">
        <f t="shared" si="0"/>
        <v>0</v>
      </c>
      <c r="K35" s="10">
        <f t="shared" si="1"/>
        <v>0</v>
      </c>
      <c r="M35" s="82"/>
      <c r="P35" s="82"/>
      <c r="T35" s="28"/>
      <c r="U35" s="28"/>
    </row>
    <row r="36" spans="1:21" s="2" customFormat="1" x14ac:dyDescent="0.25">
      <c r="A36" t="s">
        <v>114</v>
      </c>
      <c r="B36" s="21">
        <v>34.429722213599995</v>
      </c>
      <c r="C36" s="193">
        <v>59.678185170239992</v>
      </c>
      <c r="D36" s="4"/>
      <c r="E36" s="4"/>
      <c r="F36" s="4"/>
      <c r="G36" s="4"/>
      <c r="H36" s="4"/>
      <c r="I36" s="4"/>
      <c r="J36" s="10">
        <f t="shared" si="0"/>
        <v>0</v>
      </c>
      <c r="K36" s="10">
        <f t="shared" si="1"/>
        <v>0</v>
      </c>
      <c r="T36" s="28"/>
      <c r="U36" s="28"/>
    </row>
    <row r="37" spans="1:21" s="2" customFormat="1" x14ac:dyDescent="0.25">
      <c r="A37" t="s">
        <v>115</v>
      </c>
      <c r="B37" s="21">
        <v>39.020351842079997</v>
      </c>
      <c r="C37" s="193">
        <v>71.15475924143999</v>
      </c>
      <c r="D37" s="4"/>
      <c r="E37" s="4"/>
      <c r="F37" s="4"/>
      <c r="G37" s="4"/>
      <c r="H37" s="4"/>
      <c r="I37" s="4"/>
      <c r="J37" s="10">
        <f t="shared" si="0"/>
        <v>0</v>
      </c>
      <c r="K37" s="10">
        <f t="shared" si="1"/>
        <v>0</v>
      </c>
      <c r="M37" s="82"/>
      <c r="P37" s="82"/>
      <c r="T37" s="28"/>
      <c r="U37" s="28"/>
    </row>
    <row r="38" spans="1:21" s="2" customFormat="1" x14ac:dyDescent="0.25">
      <c r="A38"/>
      <c r="B38" s="21">
        <v>0</v>
      </c>
      <c r="C38" s="159">
        <v>0</v>
      </c>
      <c r="D38" s="7" t="s">
        <v>99</v>
      </c>
      <c r="E38" s="8" t="s">
        <v>100</v>
      </c>
      <c r="F38" s="8" t="s">
        <v>225</v>
      </c>
      <c r="G38" s="8" t="s">
        <v>162</v>
      </c>
      <c r="H38" s="8" t="s">
        <v>163</v>
      </c>
      <c r="I38" s="9" t="s">
        <v>164</v>
      </c>
      <c r="J38" s="10"/>
      <c r="K38" s="10"/>
      <c r="M38" s="82"/>
      <c r="P38" s="82"/>
      <c r="T38" s="28"/>
      <c r="U38" s="28"/>
    </row>
    <row r="39" spans="1:21" s="2" customFormat="1" x14ac:dyDescent="0.25">
      <c r="A39" t="s">
        <v>31</v>
      </c>
      <c r="B39" s="21">
        <v>19.510175921039998</v>
      </c>
      <c r="C39" s="193">
        <v>32.134407399359993</v>
      </c>
      <c r="D39" s="4"/>
      <c r="E39" s="4"/>
      <c r="F39" s="4"/>
      <c r="G39" s="4">
        <v>0</v>
      </c>
      <c r="H39" s="4"/>
      <c r="I39" s="4"/>
      <c r="J39" s="10">
        <f t="shared" si="0"/>
        <v>0</v>
      </c>
      <c r="K39" s="10">
        <f t="shared" si="1"/>
        <v>0</v>
      </c>
      <c r="L39" s="82"/>
      <c r="M39" s="82"/>
      <c r="N39" s="82"/>
      <c r="O39" s="82"/>
      <c r="P39" s="82"/>
      <c r="T39" s="28"/>
      <c r="U39" s="28"/>
    </row>
    <row r="40" spans="1:21" s="2" customFormat="1" x14ac:dyDescent="0.25">
      <c r="A40" t="s">
        <v>32</v>
      </c>
      <c r="B40" s="21">
        <v>21.805490735279999</v>
      </c>
      <c r="C40" s="193">
        <v>34.429722213599995</v>
      </c>
      <c r="D40" s="4"/>
      <c r="E40" s="4"/>
      <c r="F40" s="4"/>
      <c r="G40" s="4"/>
      <c r="H40" s="4">
        <v>0</v>
      </c>
      <c r="I40" s="4"/>
      <c r="J40" s="10">
        <f t="shared" si="0"/>
        <v>0</v>
      </c>
      <c r="K40" s="10">
        <f t="shared" si="1"/>
        <v>0</v>
      </c>
      <c r="T40" s="28"/>
      <c r="U40" s="28"/>
    </row>
    <row r="41" spans="1:21" s="2" customFormat="1" x14ac:dyDescent="0.25">
      <c r="A41" t="s">
        <v>33</v>
      </c>
      <c r="B41" s="21">
        <v>22.953148142400003</v>
      </c>
      <c r="C41" s="193">
        <v>36.725037027840003</v>
      </c>
      <c r="D41" s="4"/>
      <c r="E41" s="4"/>
      <c r="F41" s="4"/>
      <c r="G41" s="4"/>
      <c r="H41" s="4"/>
      <c r="I41" s="4"/>
      <c r="J41" s="10">
        <f t="shared" si="0"/>
        <v>0</v>
      </c>
      <c r="K41" s="10">
        <f t="shared" si="1"/>
        <v>0</v>
      </c>
      <c r="M41" s="82"/>
      <c r="N41" s="82"/>
      <c r="P41" s="82"/>
      <c r="T41" s="28"/>
      <c r="U41" s="28"/>
    </row>
    <row r="42" spans="1:21" s="2" customFormat="1" x14ac:dyDescent="0.25">
      <c r="A42" t="s">
        <v>34</v>
      </c>
      <c r="B42" s="21">
        <v>25.248462956640001</v>
      </c>
      <c r="C42" s="193">
        <v>39.020351842079997</v>
      </c>
      <c r="D42" s="4"/>
      <c r="E42" s="4"/>
      <c r="F42" s="4"/>
      <c r="G42" s="4"/>
      <c r="H42" s="4"/>
      <c r="I42" s="4"/>
      <c r="J42" s="10">
        <f t="shared" si="0"/>
        <v>0</v>
      </c>
      <c r="K42" s="10">
        <f t="shared" si="1"/>
        <v>0</v>
      </c>
      <c r="M42" s="82"/>
      <c r="N42" s="82"/>
      <c r="P42" s="82"/>
      <c r="T42" s="28"/>
      <c r="U42" s="28"/>
    </row>
    <row r="43" spans="1:21" s="2" customFormat="1" x14ac:dyDescent="0.25">
      <c r="A43" t="s">
        <v>35</v>
      </c>
      <c r="B43" s="21">
        <v>27.543777770879995</v>
      </c>
      <c r="C43" s="193">
        <v>42.463324063439998</v>
      </c>
      <c r="D43" s="4"/>
      <c r="E43" s="4"/>
      <c r="F43" s="4"/>
      <c r="G43" s="4"/>
      <c r="H43" s="4"/>
      <c r="I43" s="4"/>
      <c r="J43" s="10">
        <f t="shared" si="0"/>
        <v>0</v>
      </c>
      <c r="K43" s="10">
        <f t="shared" si="1"/>
        <v>0</v>
      </c>
      <c r="T43" s="28"/>
      <c r="U43" s="28"/>
    </row>
    <row r="44" spans="1:21" s="2" customFormat="1" x14ac:dyDescent="0.25">
      <c r="A44" t="s">
        <v>36</v>
      </c>
      <c r="B44" s="21">
        <v>29.839092585119996</v>
      </c>
      <c r="C44" s="193">
        <v>48.201611099040001</v>
      </c>
      <c r="D44" s="4"/>
      <c r="E44" s="4"/>
      <c r="F44" s="4"/>
      <c r="G44" s="4"/>
      <c r="H44" s="4"/>
      <c r="I44" s="4"/>
      <c r="J44" s="10">
        <f t="shared" si="0"/>
        <v>0</v>
      </c>
      <c r="K44" s="10">
        <f t="shared" si="1"/>
        <v>0</v>
      </c>
      <c r="M44" s="82"/>
      <c r="N44" s="82"/>
      <c r="P44" s="82"/>
      <c r="T44" s="28"/>
      <c r="U44" s="28"/>
    </row>
    <row r="45" spans="1:21" s="2" customFormat="1" x14ac:dyDescent="0.25">
      <c r="A45" t="s">
        <v>116</v>
      </c>
      <c r="B45" s="21">
        <v>32.134407399359993</v>
      </c>
      <c r="C45" s="193">
        <v>52.792240727520003</v>
      </c>
      <c r="D45" s="4"/>
      <c r="E45" s="4"/>
      <c r="F45" s="4"/>
      <c r="G45" s="4"/>
      <c r="H45" s="4"/>
      <c r="I45" s="4"/>
      <c r="J45" s="10">
        <f t="shared" si="0"/>
        <v>0</v>
      </c>
      <c r="K45" s="10">
        <f t="shared" si="1"/>
        <v>0</v>
      </c>
      <c r="M45" s="82"/>
      <c r="N45" s="82"/>
      <c r="P45" s="82"/>
      <c r="T45" s="28"/>
      <c r="U45" s="28"/>
    </row>
    <row r="46" spans="1:21" s="2" customFormat="1" x14ac:dyDescent="0.25">
      <c r="A46" t="s">
        <v>117</v>
      </c>
      <c r="B46" s="21">
        <v>33.282064806480001</v>
      </c>
      <c r="C46" s="193">
        <v>56.235212948879997</v>
      </c>
      <c r="D46" s="4"/>
      <c r="E46" s="4"/>
      <c r="F46" s="4"/>
      <c r="G46" s="4"/>
      <c r="H46" s="4"/>
      <c r="I46" s="4"/>
      <c r="J46" s="10">
        <f t="shared" si="0"/>
        <v>0</v>
      </c>
      <c r="K46" s="10">
        <f t="shared" si="1"/>
        <v>0</v>
      </c>
      <c r="L46" s="82"/>
      <c r="M46" s="82"/>
      <c r="N46" s="82"/>
      <c r="O46" s="82"/>
      <c r="P46" s="82"/>
      <c r="T46" s="28"/>
      <c r="U46" s="28"/>
    </row>
    <row r="47" spans="1:21" s="2" customFormat="1" x14ac:dyDescent="0.25">
      <c r="A47" t="s">
        <v>37</v>
      </c>
      <c r="B47" s="21">
        <v>35.577379620719995</v>
      </c>
      <c r="C47" s="193">
        <v>61.97349998448</v>
      </c>
      <c r="D47" s="4"/>
      <c r="E47" s="4"/>
      <c r="F47" s="4"/>
      <c r="G47" s="4"/>
      <c r="H47" s="4"/>
      <c r="I47" s="4"/>
      <c r="J47" s="10">
        <f t="shared" si="0"/>
        <v>0</v>
      </c>
      <c r="K47" s="10">
        <f t="shared" si="1"/>
        <v>0</v>
      </c>
      <c r="T47" s="28"/>
      <c r="U47" s="28"/>
    </row>
    <row r="48" spans="1:21" s="2" customFormat="1" x14ac:dyDescent="0.25">
      <c r="A48" t="s">
        <v>118</v>
      </c>
      <c r="B48" s="21">
        <v>40.168009249199997</v>
      </c>
      <c r="C48" s="193">
        <v>66.564129612960002</v>
      </c>
      <c r="D48" s="4"/>
      <c r="E48" s="4"/>
      <c r="F48" s="4"/>
      <c r="G48" s="4"/>
      <c r="H48" s="4"/>
      <c r="I48" s="4"/>
      <c r="J48" s="10">
        <f t="shared" si="0"/>
        <v>0</v>
      </c>
      <c r="K48" s="10">
        <f t="shared" si="1"/>
        <v>0</v>
      </c>
      <c r="M48" s="82"/>
      <c r="T48" s="28"/>
      <c r="U48" s="28"/>
    </row>
    <row r="49" spans="1:21" s="2" customFormat="1" x14ac:dyDescent="0.25">
      <c r="A49" t="s">
        <v>119</v>
      </c>
      <c r="B49" s="21">
        <v>41.315666656320005</v>
      </c>
      <c r="C49" s="193">
        <v>75.745388869920006</v>
      </c>
      <c r="D49" s="4"/>
      <c r="E49" s="4"/>
      <c r="F49" s="4"/>
      <c r="G49" s="4"/>
      <c r="H49" s="4"/>
      <c r="I49" s="4"/>
      <c r="J49" s="10">
        <f t="shared" si="0"/>
        <v>0</v>
      </c>
      <c r="K49" s="10">
        <f t="shared" si="1"/>
        <v>0</v>
      </c>
      <c r="M49" s="82"/>
      <c r="T49" s="28"/>
      <c r="U49" s="28"/>
    </row>
    <row r="50" spans="1:21" s="2" customFormat="1" x14ac:dyDescent="0.25">
      <c r="A50"/>
      <c r="B50" s="21">
        <v>0</v>
      </c>
      <c r="C50" s="159">
        <v>0</v>
      </c>
      <c r="D50" s="7" t="s">
        <v>99</v>
      </c>
      <c r="E50" s="8" t="s">
        <v>100</v>
      </c>
      <c r="F50" s="8" t="s">
        <v>225</v>
      </c>
      <c r="G50" s="8" t="s">
        <v>162</v>
      </c>
      <c r="H50" s="8" t="s">
        <v>163</v>
      </c>
      <c r="I50" s="9" t="s">
        <v>164</v>
      </c>
      <c r="J50" s="10"/>
      <c r="K50" s="10"/>
      <c r="T50" s="28"/>
      <c r="U50" s="28"/>
    </row>
    <row r="51" spans="1:21" s="2" customFormat="1" x14ac:dyDescent="0.25">
      <c r="A51" t="s">
        <v>38</v>
      </c>
      <c r="B51" s="21">
        <v>20.657833328160002</v>
      </c>
      <c r="C51" s="193">
        <v>33.282064806480001</v>
      </c>
      <c r="D51" s="4"/>
      <c r="E51" s="4"/>
      <c r="F51" s="4"/>
      <c r="G51" s="4">
        <v>0</v>
      </c>
      <c r="H51" s="4"/>
      <c r="I51" s="4"/>
      <c r="J51" s="10">
        <f t="shared" si="0"/>
        <v>0</v>
      </c>
      <c r="K51" s="10">
        <f t="shared" si="1"/>
        <v>0</v>
      </c>
      <c r="T51" s="28"/>
      <c r="U51" s="28"/>
    </row>
    <row r="52" spans="1:21" s="2" customFormat="1" x14ac:dyDescent="0.25">
      <c r="A52" t="s">
        <v>39</v>
      </c>
      <c r="B52" s="21">
        <v>22.953148142400003</v>
      </c>
      <c r="C52" s="193">
        <v>35.577379620719995</v>
      </c>
      <c r="D52" s="4"/>
      <c r="E52" s="4"/>
      <c r="F52" s="4"/>
      <c r="G52" s="4"/>
      <c r="H52" s="4">
        <v>0</v>
      </c>
      <c r="I52" s="4"/>
      <c r="J52" s="10">
        <f t="shared" si="0"/>
        <v>0</v>
      </c>
      <c r="K52" s="10">
        <f t="shared" si="1"/>
        <v>0</v>
      </c>
      <c r="T52" s="28"/>
      <c r="U52" s="28"/>
    </row>
    <row r="53" spans="1:21" s="2" customFormat="1" x14ac:dyDescent="0.25">
      <c r="A53" t="s">
        <v>40</v>
      </c>
      <c r="B53" s="21">
        <v>24.10080554952</v>
      </c>
      <c r="C53" s="193">
        <v>37.872694434960003</v>
      </c>
      <c r="D53" s="4"/>
      <c r="E53" s="4"/>
      <c r="F53" s="4"/>
      <c r="G53" s="4"/>
      <c r="H53" s="4"/>
      <c r="I53" s="4"/>
      <c r="J53" s="10">
        <f t="shared" si="0"/>
        <v>0</v>
      </c>
      <c r="K53" s="10">
        <f t="shared" si="1"/>
        <v>0</v>
      </c>
      <c r="T53" s="28"/>
      <c r="U53" s="28"/>
    </row>
    <row r="54" spans="1:21" s="2" customFormat="1" x14ac:dyDescent="0.25">
      <c r="A54" t="s">
        <v>41</v>
      </c>
      <c r="B54" s="21">
        <v>26.396120363760001</v>
      </c>
      <c r="C54" s="193">
        <v>42.463324063439998</v>
      </c>
      <c r="D54" s="4"/>
      <c r="E54" s="4"/>
      <c r="F54" s="4"/>
      <c r="G54" s="4"/>
      <c r="H54" s="4"/>
      <c r="I54" s="4"/>
      <c r="J54" s="10">
        <f t="shared" si="0"/>
        <v>0</v>
      </c>
      <c r="K54" s="10">
        <f t="shared" si="1"/>
        <v>0</v>
      </c>
      <c r="T54" s="28"/>
      <c r="U54" s="28"/>
    </row>
    <row r="55" spans="1:21" s="2" customFormat="1" x14ac:dyDescent="0.25">
      <c r="A55" t="s">
        <v>42</v>
      </c>
      <c r="B55" s="21">
        <v>30.98674999224</v>
      </c>
      <c r="C55" s="193">
        <v>47.05395369192</v>
      </c>
      <c r="D55" s="4"/>
      <c r="E55" s="4"/>
      <c r="F55" s="4"/>
      <c r="G55" s="4"/>
      <c r="H55" s="4"/>
      <c r="I55" s="4"/>
      <c r="J55" s="10">
        <f t="shared" si="0"/>
        <v>0</v>
      </c>
      <c r="K55" s="10">
        <f t="shared" si="1"/>
        <v>0</v>
      </c>
      <c r="T55" s="28"/>
      <c r="U55" s="28"/>
    </row>
    <row r="56" spans="1:21" s="2" customFormat="1" x14ac:dyDescent="0.25">
      <c r="A56" t="s">
        <v>43</v>
      </c>
      <c r="B56" s="21">
        <v>33.282064806480001</v>
      </c>
      <c r="C56" s="193">
        <v>51.644583320400002</v>
      </c>
      <c r="D56" s="4"/>
      <c r="E56" s="4"/>
      <c r="F56" s="4"/>
      <c r="G56" s="4"/>
      <c r="H56" s="4"/>
      <c r="I56" s="4"/>
      <c r="J56" s="10">
        <f t="shared" si="0"/>
        <v>0</v>
      </c>
      <c r="K56" s="10">
        <f t="shared" si="1"/>
        <v>0</v>
      </c>
      <c r="T56" s="28"/>
      <c r="U56" s="28"/>
    </row>
    <row r="57" spans="1:21" s="2" customFormat="1" x14ac:dyDescent="0.25">
      <c r="A57" t="s">
        <v>120</v>
      </c>
      <c r="B57" s="21">
        <v>35.577379620719995</v>
      </c>
      <c r="C57" s="193">
        <v>57.382870355999998</v>
      </c>
      <c r="D57" s="4"/>
      <c r="E57" s="4"/>
      <c r="F57" s="4"/>
      <c r="G57" s="4"/>
      <c r="H57" s="4"/>
      <c r="I57" s="4"/>
      <c r="J57" s="10">
        <f t="shared" si="0"/>
        <v>0</v>
      </c>
      <c r="K57" s="10">
        <f t="shared" si="1"/>
        <v>0</v>
      </c>
      <c r="T57" s="28"/>
      <c r="U57" s="28"/>
    </row>
    <row r="58" spans="1:21" s="2" customFormat="1" x14ac:dyDescent="0.25">
      <c r="A58" t="s">
        <v>121</v>
      </c>
      <c r="B58" s="21">
        <v>37.872694434960003</v>
      </c>
      <c r="C58" s="193">
        <v>60.82584257736</v>
      </c>
      <c r="D58" s="4"/>
      <c r="E58" s="4"/>
      <c r="F58" s="4"/>
      <c r="G58" s="4"/>
      <c r="H58" s="4"/>
      <c r="I58" s="4"/>
      <c r="J58" s="10">
        <f t="shared" si="0"/>
        <v>0</v>
      </c>
      <c r="K58" s="10">
        <f t="shared" si="1"/>
        <v>0</v>
      </c>
      <c r="T58" s="28"/>
      <c r="U58" s="28"/>
    </row>
    <row r="59" spans="1:21" s="2" customFormat="1" x14ac:dyDescent="0.25">
      <c r="A59" t="s">
        <v>44</v>
      </c>
      <c r="B59" s="21">
        <v>40.168009249199997</v>
      </c>
      <c r="C59" s="193">
        <v>66.564129612960002</v>
      </c>
      <c r="D59" s="4"/>
      <c r="E59" s="4"/>
      <c r="F59" s="4"/>
      <c r="G59" s="4"/>
      <c r="H59" s="4"/>
      <c r="I59" s="4"/>
      <c r="J59" s="10">
        <f t="shared" si="0"/>
        <v>0</v>
      </c>
      <c r="K59" s="10">
        <f t="shared" si="1"/>
        <v>0</v>
      </c>
      <c r="T59" s="28"/>
      <c r="U59" s="28"/>
    </row>
    <row r="60" spans="1:21" s="2" customFormat="1" x14ac:dyDescent="0.25">
      <c r="A60" t="s">
        <v>122</v>
      </c>
      <c r="B60" s="21">
        <v>47.05395369192</v>
      </c>
      <c r="C60" s="193">
        <v>74.597731462799985</v>
      </c>
      <c r="D60" s="4"/>
      <c r="E60" s="4"/>
      <c r="F60" s="4"/>
      <c r="G60" s="4"/>
      <c r="H60" s="4"/>
      <c r="I60" s="4"/>
      <c r="J60" s="10">
        <f t="shared" si="0"/>
        <v>0</v>
      </c>
      <c r="K60" s="10">
        <f t="shared" si="1"/>
        <v>0</v>
      </c>
      <c r="T60" s="28"/>
      <c r="U60" s="28"/>
    </row>
    <row r="61" spans="1:21" s="2" customFormat="1" x14ac:dyDescent="0.25">
      <c r="A61" t="s">
        <v>123</v>
      </c>
      <c r="B61" s="21">
        <v>58.530527763119991</v>
      </c>
      <c r="C61" s="193">
        <v>92.960249976719993</v>
      </c>
      <c r="D61" s="4"/>
      <c r="E61" s="4"/>
      <c r="F61" s="4"/>
      <c r="G61" s="4"/>
      <c r="H61" s="4"/>
      <c r="I61" s="4"/>
      <c r="J61" s="10">
        <f t="shared" si="0"/>
        <v>0</v>
      </c>
      <c r="K61" s="10">
        <f t="shared" si="1"/>
        <v>0</v>
      </c>
      <c r="T61" s="28"/>
      <c r="U61" s="28"/>
    </row>
    <row r="62" spans="1:21" s="2" customFormat="1" x14ac:dyDescent="0.25">
      <c r="A62"/>
      <c r="B62" s="21">
        <v>0</v>
      </c>
      <c r="C62" s="159">
        <v>0</v>
      </c>
      <c r="D62" s="7" t="s">
        <v>99</v>
      </c>
      <c r="E62" s="8" t="s">
        <v>100</v>
      </c>
      <c r="F62" s="8" t="s">
        <v>225</v>
      </c>
      <c r="G62" s="8" t="s">
        <v>162</v>
      </c>
      <c r="H62" s="8" t="s">
        <v>163</v>
      </c>
      <c r="I62" s="9" t="s">
        <v>164</v>
      </c>
      <c r="J62" s="10"/>
      <c r="K62" s="10"/>
      <c r="T62" s="28"/>
      <c r="U62" s="28"/>
    </row>
    <row r="63" spans="1:21" s="2" customFormat="1" x14ac:dyDescent="0.25">
      <c r="A63" t="s">
        <v>165</v>
      </c>
      <c r="B63" s="21">
        <v>24.10080554952</v>
      </c>
      <c r="C63" s="193">
        <v>36.725037027840003</v>
      </c>
      <c r="D63" s="4"/>
      <c r="E63" s="4"/>
      <c r="F63" s="4"/>
      <c r="G63" s="4">
        <v>0</v>
      </c>
      <c r="H63" s="4"/>
      <c r="I63" s="4"/>
      <c r="J63" s="10">
        <f t="shared" si="0"/>
        <v>0</v>
      </c>
      <c r="K63" s="10">
        <f t="shared" si="1"/>
        <v>0</v>
      </c>
      <c r="T63" s="28"/>
      <c r="U63" s="28"/>
    </row>
    <row r="64" spans="1:21" s="2" customFormat="1" x14ac:dyDescent="0.25">
      <c r="A64" t="s">
        <v>166</v>
      </c>
      <c r="B64" s="21">
        <v>25.248462956640001</v>
      </c>
      <c r="C64" s="193">
        <v>39.020351842079997</v>
      </c>
      <c r="D64" s="4"/>
      <c r="E64" s="4"/>
      <c r="F64" s="4"/>
      <c r="G64" s="4"/>
      <c r="H64" s="4">
        <v>0</v>
      </c>
      <c r="I64" s="4"/>
      <c r="J64" s="10">
        <f t="shared" si="0"/>
        <v>0</v>
      </c>
      <c r="K64" s="10">
        <f t="shared" si="1"/>
        <v>0</v>
      </c>
      <c r="T64" s="28"/>
      <c r="U64" s="28"/>
    </row>
    <row r="65" spans="1:21" s="2" customFormat="1" x14ac:dyDescent="0.25">
      <c r="A65" t="s">
        <v>167</v>
      </c>
      <c r="B65" s="21">
        <v>26.396120363760001</v>
      </c>
      <c r="C65" s="193">
        <v>40.168009249199997</v>
      </c>
      <c r="D65" s="4"/>
      <c r="E65" s="4"/>
      <c r="F65" s="4"/>
      <c r="G65" s="4"/>
      <c r="H65" s="4"/>
      <c r="I65" s="4"/>
      <c r="J65" s="10">
        <f t="shared" si="0"/>
        <v>0</v>
      </c>
      <c r="K65" s="10">
        <f t="shared" si="1"/>
        <v>0</v>
      </c>
      <c r="T65" s="28"/>
      <c r="U65" s="28"/>
    </row>
    <row r="66" spans="1:21" s="2" customFormat="1" x14ac:dyDescent="0.25">
      <c r="A66" t="s">
        <v>168</v>
      </c>
      <c r="B66" s="21">
        <v>30.98674999224</v>
      </c>
      <c r="C66" s="193">
        <v>47.05395369192</v>
      </c>
      <c r="D66" s="4"/>
      <c r="E66" s="4"/>
      <c r="F66" s="4"/>
      <c r="G66" s="4"/>
      <c r="H66" s="4"/>
      <c r="I66" s="4"/>
      <c r="J66" s="10">
        <f t="shared" si="0"/>
        <v>0</v>
      </c>
      <c r="K66" s="10">
        <f t="shared" si="1"/>
        <v>0</v>
      </c>
      <c r="T66" s="28"/>
      <c r="U66" s="28"/>
    </row>
    <row r="67" spans="1:21" s="2" customFormat="1" x14ac:dyDescent="0.25">
      <c r="A67" t="s">
        <v>169</v>
      </c>
      <c r="B67" s="21">
        <v>32.134407399359993</v>
      </c>
      <c r="C67" s="193">
        <v>52.792240727520003</v>
      </c>
      <c r="D67" s="4"/>
      <c r="E67" s="4"/>
      <c r="F67" s="4"/>
      <c r="G67" s="4"/>
      <c r="H67" s="4"/>
      <c r="I67" s="4"/>
      <c r="J67" s="10">
        <f t="shared" si="0"/>
        <v>0</v>
      </c>
      <c r="K67" s="10">
        <f t="shared" si="1"/>
        <v>0</v>
      </c>
      <c r="T67" s="28"/>
      <c r="U67" s="28"/>
    </row>
    <row r="68" spans="1:21" s="2" customFormat="1" x14ac:dyDescent="0.25">
      <c r="A68" t="s">
        <v>170</v>
      </c>
      <c r="B68" s="21">
        <v>35.577379620719995</v>
      </c>
      <c r="C68" s="193">
        <v>60.82584257736</v>
      </c>
      <c r="D68" s="4"/>
      <c r="E68" s="4"/>
      <c r="F68" s="4"/>
      <c r="G68" s="4"/>
      <c r="H68" s="4"/>
      <c r="I68" s="4"/>
      <c r="J68" s="10">
        <f t="shared" ref="J68:J131" si="2">IFERROR((ROUND((B68*D68)+((B68*E68)*1.15),2)),"REVISAR")</f>
        <v>0</v>
      </c>
      <c r="K68" s="10">
        <f t="shared" ref="K68:K131" si="3">IFERROR((ROUND((F68*C68)+(G68*C68*1.1)+(H68*C68*1.15)+(I68*C68*1.15*1.1),2)),"REVISAR")</f>
        <v>0</v>
      </c>
      <c r="T68" s="28"/>
      <c r="U68" s="28"/>
    </row>
    <row r="69" spans="1:21" s="2" customFormat="1" x14ac:dyDescent="0.25">
      <c r="A69" t="s">
        <v>171</v>
      </c>
      <c r="B69" s="21">
        <v>36.725037027840003</v>
      </c>
      <c r="C69" s="193">
        <v>64.268814798719987</v>
      </c>
      <c r="D69" s="4"/>
      <c r="E69" s="4"/>
      <c r="F69" s="4"/>
      <c r="G69" s="4"/>
      <c r="H69" s="4"/>
      <c r="I69" s="4"/>
      <c r="J69" s="10">
        <f t="shared" si="2"/>
        <v>0</v>
      </c>
      <c r="K69" s="10">
        <f t="shared" si="3"/>
        <v>0</v>
      </c>
      <c r="T69" s="28"/>
      <c r="U69" s="28"/>
    </row>
    <row r="70" spans="1:21" s="2" customFormat="1" x14ac:dyDescent="0.25">
      <c r="A70" t="s">
        <v>172</v>
      </c>
      <c r="B70" s="21">
        <v>41.315666656320005</v>
      </c>
      <c r="C70" s="193">
        <v>67.711787020079996</v>
      </c>
      <c r="D70" s="4"/>
      <c r="E70" s="4"/>
      <c r="F70" s="4"/>
      <c r="G70" s="4"/>
      <c r="H70" s="4"/>
      <c r="I70" s="4"/>
      <c r="J70" s="10">
        <f t="shared" si="2"/>
        <v>0</v>
      </c>
      <c r="K70" s="10">
        <f t="shared" si="3"/>
        <v>0</v>
      </c>
      <c r="T70" s="28"/>
      <c r="U70" s="28"/>
    </row>
    <row r="71" spans="1:21" s="2" customFormat="1" x14ac:dyDescent="0.25">
      <c r="A71" t="s">
        <v>173</v>
      </c>
      <c r="B71" s="21">
        <v>44.758638877679999</v>
      </c>
      <c r="C71" s="193">
        <v>71.15475924143999</v>
      </c>
      <c r="D71" s="4"/>
      <c r="E71" s="4"/>
      <c r="F71" s="4"/>
      <c r="G71" s="4"/>
      <c r="H71" s="4"/>
      <c r="I71" s="4"/>
      <c r="J71" s="10">
        <f t="shared" si="2"/>
        <v>0</v>
      </c>
      <c r="K71" s="10">
        <f t="shared" si="3"/>
        <v>0</v>
      </c>
      <c r="T71" s="28"/>
      <c r="U71" s="28"/>
    </row>
    <row r="72" spans="1:21" s="2" customFormat="1" x14ac:dyDescent="0.25">
      <c r="A72" t="s">
        <v>174</v>
      </c>
      <c r="B72" s="21">
        <v>51.644583320400002</v>
      </c>
      <c r="C72" s="193">
        <v>80.336018498399994</v>
      </c>
      <c r="D72" s="4"/>
      <c r="E72" s="4"/>
      <c r="F72" s="4"/>
      <c r="G72" s="4"/>
      <c r="H72" s="4"/>
      <c r="I72" s="4"/>
      <c r="J72" s="10">
        <f t="shared" si="2"/>
        <v>0</v>
      </c>
      <c r="K72" s="10">
        <f t="shared" si="3"/>
        <v>0</v>
      </c>
      <c r="T72" s="28"/>
      <c r="U72" s="28"/>
    </row>
    <row r="73" spans="1:21" s="2" customFormat="1" x14ac:dyDescent="0.25">
      <c r="A73" t="s">
        <v>175</v>
      </c>
      <c r="B73" s="21">
        <v>65.416472205839995</v>
      </c>
      <c r="C73" s="193">
        <v>100.99385182656</v>
      </c>
      <c r="D73" s="4"/>
      <c r="E73" s="4"/>
      <c r="F73" s="4"/>
      <c r="G73" s="4"/>
      <c r="H73" s="4"/>
      <c r="I73" s="4"/>
      <c r="J73" s="10">
        <f t="shared" si="2"/>
        <v>0</v>
      </c>
      <c r="K73" s="10">
        <f t="shared" si="3"/>
        <v>0</v>
      </c>
      <c r="T73" s="28"/>
      <c r="U73" s="28"/>
    </row>
    <row r="74" spans="1:21" s="2" customFormat="1" x14ac:dyDescent="0.25">
      <c r="A74"/>
      <c r="B74" s="21">
        <v>0</v>
      </c>
      <c r="C74" s="159">
        <v>0</v>
      </c>
      <c r="D74" s="7" t="s">
        <v>99</v>
      </c>
      <c r="E74" s="8" t="s">
        <v>100</v>
      </c>
      <c r="F74" s="8" t="s">
        <v>225</v>
      </c>
      <c r="G74" s="8" t="s">
        <v>162</v>
      </c>
      <c r="H74" s="8" t="s">
        <v>163</v>
      </c>
      <c r="I74" s="9" t="s">
        <v>164</v>
      </c>
      <c r="J74" s="10"/>
      <c r="K74" s="10"/>
      <c r="T74" s="28"/>
      <c r="U74" s="28"/>
    </row>
    <row r="75" spans="1:21" s="2" customFormat="1" x14ac:dyDescent="0.25">
      <c r="A75" t="s">
        <v>51</v>
      </c>
      <c r="B75" s="21">
        <v>25.248462956640001</v>
      </c>
      <c r="C75" s="193">
        <v>37.872694434960003</v>
      </c>
      <c r="D75" s="4"/>
      <c r="E75" s="4"/>
      <c r="F75" s="4"/>
      <c r="G75" s="4">
        <v>0</v>
      </c>
      <c r="H75" s="4"/>
      <c r="I75" s="4"/>
      <c r="J75" s="10">
        <f t="shared" si="2"/>
        <v>0</v>
      </c>
      <c r="K75" s="10">
        <f t="shared" si="3"/>
        <v>0</v>
      </c>
      <c r="T75" s="28"/>
      <c r="U75" s="28"/>
    </row>
    <row r="76" spans="1:21" s="2" customFormat="1" x14ac:dyDescent="0.25">
      <c r="A76" t="s">
        <v>52</v>
      </c>
      <c r="B76" s="21">
        <v>27.543777770879995</v>
      </c>
      <c r="C76" s="193">
        <v>41.315666656320005</v>
      </c>
      <c r="D76" s="4"/>
      <c r="E76" s="4"/>
      <c r="F76" s="4"/>
      <c r="G76" s="4"/>
      <c r="H76" s="4">
        <v>0</v>
      </c>
      <c r="I76" s="4"/>
      <c r="J76" s="10">
        <f t="shared" si="2"/>
        <v>0</v>
      </c>
      <c r="K76" s="10">
        <f t="shared" si="3"/>
        <v>0</v>
      </c>
      <c r="T76" s="28"/>
      <c r="U76" s="28"/>
    </row>
    <row r="77" spans="1:21" s="2" customFormat="1" x14ac:dyDescent="0.25">
      <c r="A77" t="s">
        <v>53</v>
      </c>
      <c r="B77" s="21">
        <v>30.98674999224</v>
      </c>
      <c r="C77" s="193">
        <v>43.610981470559999</v>
      </c>
      <c r="D77" s="4"/>
      <c r="E77" s="4"/>
      <c r="F77" s="4"/>
      <c r="G77" s="4"/>
      <c r="H77" s="4"/>
      <c r="I77" s="4"/>
      <c r="J77" s="10">
        <f t="shared" si="2"/>
        <v>0</v>
      </c>
      <c r="K77" s="10">
        <f t="shared" si="3"/>
        <v>0</v>
      </c>
      <c r="T77" s="28"/>
      <c r="U77" s="28"/>
    </row>
    <row r="78" spans="1:21" s="2" customFormat="1" x14ac:dyDescent="0.25">
      <c r="A78" t="s">
        <v>54</v>
      </c>
      <c r="B78" s="21">
        <v>32.134407399359993</v>
      </c>
      <c r="C78" s="193">
        <v>48.201611099040001</v>
      </c>
      <c r="D78" s="4"/>
      <c r="E78" s="4"/>
      <c r="F78" s="4"/>
      <c r="G78" s="4"/>
      <c r="H78" s="4"/>
      <c r="I78" s="4"/>
      <c r="J78" s="10">
        <f t="shared" si="2"/>
        <v>0</v>
      </c>
      <c r="K78" s="10">
        <f t="shared" si="3"/>
        <v>0</v>
      </c>
      <c r="T78" s="28"/>
      <c r="U78" s="28"/>
    </row>
    <row r="79" spans="1:21" s="2" customFormat="1" x14ac:dyDescent="0.25">
      <c r="A79" t="s">
        <v>55</v>
      </c>
      <c r="B79" s="21">
        <v>35.577379620719995</v>
      </c>
      <c r="C79" s="193">
        <v>52.792240727520003</v>
      </c>
      <c r="D79" s="4"/>
      <c r="E79" s="4"/>
      <c r="F79" s="4"/>
      <c r="G79" s="4"/>
      <c r="H79" s="4"/>
      <c r="I79" s="4"/>
      <c r="J79" s="10">
        <f t="shared" si="2"/>
        <v>0</v>
      </c>
      <c r="K79" s="10">
        <f t="shared" si="3"/>
        <v>0</v>
      </c>
      <c r="T79" s="28"/>
      <c r="U79" s="28"/>
    </row>
    <row r="80" spans="1:21" s="2" customFormat="1" x14ac:dyDescent="0.25">
      <c r="A80" t="s">
        <v>56</v>
      </c>
      <c r="B80" s="21">
        <v>40.168009249199997</v>
      </c>
      <c r="C80" s="193">
        <v>61.97349998448</v>
      </c>
      <c r="D80" s="4"/>
      <c r="E80" s="4"/>
      <c r="F80" s="4"/>
      <c r="G80" s="4"/>
      <c r="H80" s="4"/>
      <c r="I80" s="4"/>
      <c r="J80" s="10">
        <f t="shared" si="2"/>
        <v>0</v>
      </c>
      <c r="K80" s="10">
        <f t="shared" si="3"/>
        <v>0</v>
      </c>
      <c r="T80" s="28"/>
      <c r="U80" s="28"/>
    </row>
    <row r="81" spans="1:21" s="2" customFormat="1" x14ac:dyDescent="0.25">
      <c r="A81" t="s">
        <v>176</v>
      </c>
      <c r="B81" s="21">
        <v>43.610981470559999</v>
      </c>
      <c r="C81" s="21">
        <v>0</v>
      </c>
      <c r="D81" s="4"/>
      <c r="E81" s="4"/>
      <c r="F81" s="1"/>
      <c r="G81" s="1"/>
      <c r="H81" s="1"/>
      <c r="I81" s="1"/>
      <c r="J81" s="10">
        <f t="shared" si="2"/>
        <v>0</v>
      </c>
      <c r="K81" s="10">
        <f t="shared" si="3"/>
        <v>0</v>
      </c>
      <c r="T81" s="28"/>
      <c r="U81" s="28"/>
    </row>
    <row r="82" spans="1:21" s="2" customFormat="1" x14ac:dyDescent="0.25">
      <c r="A82" t="s">
        <v>177</v>
      </c>
      <c r="B82" s="21">
        <v>47.05395369192</v>
      </c>
      <c r="C82" s="21">
        <v>0</v>
      </c>
      <c r="D82" s="4"/>
      <c r="E82" s="4"/>
      <c r="G82" s="1"/>
      <c r="H82" s="1"/>
      <c r="I82" s="1"/>
      <c r="J82" s="10">
        <f t="shared" si="2"/>
        <v>0</v>
      </c>
      <c r="K82" s="10">
        <f t="shared" si="3"/>
        <v>0</v>
      </c>
      <c r="T82" s="28"/>
      <c r="U82" s="28"/>
    </row>
    <row r="83" spans="1:21" s="2" customFormat="1" x14ac:dyDescent="0.25">
      <c r="A83" t="s">
        <v>178</v>
      </c>
      <c r="B83" s="21">
        <v>51.644583320400002</v>
      </c>
      <c r="C83" s="21">
        <v>0</v>
      </c>
      <c r="D83" s="4"/>
      <c r="E83" s="4"/>
      <c r="F83" s="1"/>
      <c r="G83" s="1"/>
      <c r="H83" s="1"/>
      <c r="I83" s="1"/>
      <c r="J83" s="10">
        <f t="shared" si="2"/>
        <v>0</v>
      </c>
      <c r="K83" s="10">
        <f t="shared" si="3"/>
        <v>0</v>
      </c>
      <c r="T83" s="28"/>
      <c r="U83" s="28"/>
    </row>
    <row r="84" spans="1:21" s="2" customFormat="1" x14ac:dyDescent="0.25">
      <c r="A84" t="s">
        <v>179</v>
      </c>
      <c r="B84" s="21">
        <v>57.382870355999998</v>
      </c>
      <c r="C84" s="21">
        <v>0</v>
      </c>
      <c r="D84" s="4"/>
      <c r="E84" s="4"/>
      <c r="F84" s="1"/>
      <c r="G84" s="1"/>
      <c r="H84" s="1"/>
      <c r="I84" s="1"/>
      <c r="J84" s="10">
        <f t="shared" si="2"/>
        <v>0</v>
      </c>
      <c r="K84" s="10">
        <f t="shared" si="3"/>
        <v>0</v>
      </c>
      <c r="T84" s="28"/>
      <c r="U84" s="28"/>
    </row>
    <row r="85" spans="1:21" s="2" customFormat="1" x14ac:dyDescent="0.25">
      <c r="A85" t="s">
        <v>180</v>
      </c>
      <c r="B85" s="21">
        <v>71.15475924143999</v>
      </c>
      <c r="C85" s="21">
        <v>0</v>
      </c>
      <c r="D85" s="4"/>
      <c r="E85" s="4"/>
      <c r="F85" s="1"/>
      <c r="G85" s="1"/>
      <c r="H85" s="1"/>
      <c r="I85" s="1"/>
      <c r="J85" s="10">
        <f t="shared" si="2"/>
        <v>0</v>
      </c>
      <c r="K85" s="10">
        <f t="shared" si="3"/>
        <v>0</v>
      </c>
      <c r="T85" s="28"/>
      <c r="U85" s="28"/>
    </row>
    <row r="86" spans="1:21" s="2" customFormat="1" x14ac:dyDescent="0.25">
      <c r="A86" t="s">
        <v>8</v>
      </c>
      <c r="B86" s="21">
        <v>0</v>
      </c>
      <c r="C86" s="159">
        <v>0</v>
      </c>
      <c r="D86" s="7" t="s">
        <v>99</v>
      </c>
      <c r="E86" s="8" t="s">
        <v>100</v>
      </c>
      <c r="F86" s="19" t="s">
        <v>225</v>
      </c>
      <c r="G86" s="19" t="s">
        <v>162</v>
      </c>
      <c r="H86" s="19" t="s">
        <v>163</v>
      </c>
      <c r="I86" s="20" t="s">
        <v>164</v>
      </c>
      <c r="J86" s="10"/>
      <c r="K86" s="10"/>
      <c r="T86" s="28"/>
      <c r="U86" s="28"/>
    </row>
    <row r="87" spans="1:21" s="2" customFormat="1" x14ac:dyDescent="0.25">
      <c r="A87" t="s">
        <v>63</v>
      </c>
      <c r="B87" s="21">
        <v>27.543777770879995</v>
      </c>
      <c r="C87" s="193">
        <v>41.315666656320005</v>
      </c>
      <c r="D87" s="4"/>
      <c r="E87" s="4"/>
      <c r="F87" s="4"/>
      <c r="G87" s="4">
        <v>0</v>
      </c>
      <c r="H87" s="4"/>
      <c r="I87" s="4"/>
      <c r="J87" s="10">
        <f t="shared" si="2"/>
        <v>0</v>
      </c>
      <c r="K87" s="10">
        <f t="shared" si="3"/>
        <v>0</v>
      </c>
      <c r="T87" s="28"/>
      <c r="U87" s="28"/>
    </row>
    <row r="88" spans="1:21" s="2" customFormat="1" x14ac:dyDescent="0.25">
      <c r="A88" t="s">
        <v>64</v>
      </c>
      <c r="B88" s="21">
        <v>29.839092585119996</v>
      </c>
      <c r="C88" s="193">
        <v>43.610981470559999</v>
      </c>
      <c r="D88" s="4"/>
      <c r="E88" s="4"/>
      <c r="F88" s="4"/>
      <c r="G88" s="4"/>
      <c r="H88" s="4">
        <v>0</v>
      </c>
      <c r="I88" s="4"/>
      <c r="J88" s="10">
        <f t="shared" si="2"/>
        <v>0</v>
      </c>
      <c r="K88" s="10">
        <f t="shared" si="3"/>
        <v>0</v>
      </c>
      <c r="T88" s="28"/>
      <c r="U88" s="28"/>
    </row>
    <row r="89" spans="1:21" s="2" customFormat="1" x14ac:dyDescent="0.25">
      <c r="A89" t="s">
        <v>65</v>
      </c>
      <c r="B89" s="21">
        <v>33.282064806480001</v>
      </c>
      <c r="C89" s="193">
        <v>47.05395369192</v>
      </c>
      <c r="D89" s="4"/>
      <c r="E89" s="4"/>
      <c r="F89" s="4"/>
      <c r="G89" s="4"/>
      <c r="H89" s="4"/>
      <c r="I89" s="4"/>
      <c r="J89" s="10">
        <f t="shared" si="2"/>
        <v>0</v>
      </c>
      <c r="K89" s="10">
        <f t="shared" si="3"/>
        <v>0</v>
      </c>
      <c r="T89" s="28"/>
      <c r="U89" s="28"/>
    </row>
    <row r="90" spans="1:21" s="2" customFormat="1" x14ac:dyDescent="0.25">
      <c r="A90" t="s">
        <v>66</v>
      </c>
      <c r="B90" s="21">
        <v>35.577379620719995</v>
      </c>
      <c r="C90" s="193">
        <v>51.644583320400002</v>
      </c>
      <c r="D90" s="4"/>
      <c r="E90" s="4"/>
      <c r="F90" s="4"/>
      <c r="G90" s="4"/>
      <c r="H90" s="4"/>
      <c r="I90" s="4"/>
      <c r="J90" s="10">
        <f t="shared" si="2"/>
        <v>0</v>
      </c>
      <c r="K90" s="10">
        <f t="shared" si="3"/>
        <v>0</v>
      </c>
      <c r="T90" s="28"/>
      <c r="U90" s="28"/>
    </row>
    <row r="91" spans="1:21" s="2" customFormat="1" x14ac:dyDescent="0.25">
      <c r="A91" t="s">
        <v>67</v>
      </c>
      <c r="B91" s="21">
        <v>40.168009249199997</v>
      </c>
      <c r="C91" s="193">
        <v>55.08755554175999</v>
      </c>
      <c r="D91" s="4"/>
      <c r="E91" s="4"/>
      <c r="F91" s="4"/>
      <c r="G91" s="4"/>
      <c r="H91" s="4"/>
      <c r="I91" s="4"/>
      <c r="J91" s="10">
        <f t="shared" si="2"/>
        <v>0</v>
      </c>
      <c r="K91" s="10">
        <f t="shared" si="3"/>
        <v>0</v>
      </c>
      <c r="T91" s="28"/>
      <c r="U91" s="28"/>
    </row>
    <row r="92" spans="1:21" s="2" customFormat="1" x14ac:dyDescent="0.25">
      <c r="A92" t="s">
        <v>68</v>
      </c>
      <c r="B92" s="21">
        <v>43.610981470559999</v>
      </c>
      <c r="C92" s="193">
        <v>63.121157391599994</v>
      </c>
      <c r="D92" s="4"/>
      <c r="E92" s="4"/>
      <c r="F92" s="4"/>
      <c r="G92" s="4"/>
      <c r="H92" s="4"/>
      <c r="I92" s="4"/>
      <c r="J92" s="10">
        <f t="shared" si="2"/>
        <v>0</v>
      </c>
      <c r="K92" s="10">
        <f t="shared" si="3"/>
        <v>0</v>
      </c>
      <c r="T92" s="28"/>
      <c r="U92" s="28"/>
    </row>
    <row r="93" spans="1:21" s="2" customFormat="1" x14ac:dyDescent="0.25">
      <c r="A93" t="s">
        <v>127</v>
      </c>
      <c r="B93" s="21">
        <v>48.201611099040001</v>
      </c>
      <c r="C93" s="21">
        <v>0</v>
      </c>
      <c r="D93" s="4"/>
      <c r="E93" s="4"/>
      <c r="F93" s="1"/>
      <c r="G93" s="1"/>
      <c r="H93" s="1"/>
      <c r="I93" s="1"/>
      <c r="J93" s="10">
        <f t="shared" si="2"/>
        <v>0</v>
      </c>
      <c r="K93" s="10">
        <f t="shared" si="3"/>
        <v>0</v>
      </c>
      <c r="T93" s="28"/>
      <c r="U93" s="28"/>
    </row>
    <row r="94" spans="1:21" s="2" customFormat="1" x14ac:dyDescent="0.25">
      <c r="A94" t="s">
        <v>128</v>
      </c>
      <c r="B94" s="21">
        <v>51.644583320400002</v>
      </c>
      <c r="C94" s="21">
        <v>0</v>
      </c>
      <c r="D94" s="4"/>
      <c r="E94" s="4"/>
      <c r="G94" s="1"/>
      <c r="H94" s="1"/>
      <c r="I94" s="1"/>
      <c r="J94" s="10">
        <f t="shared" si="2"/>
        <v>0</v>
      </c>
      <c r="K94" s="10">
        <f t="shared" si="3"/>
        <v>0</v>
      </c>
      <c r="T94" s="28"/>
      <c r="U94" s="28"/>
    </row>
    <row r="95" spans="1:21" s="2" customFormat="1" x14ac:dyDescent="0.25">
      <c r="A95" t="s">
        <v>129</v>
      </c>
      <c r="B95" s="21">
        <v>55.08755554175999</v>
      </c>
      <c r="C95" s="21">
        <v>0</v>
      </c>
      <c r="D95" s="4"/>
      <c r="E95" s="4"/>
      <c r="F95" s="1"/>
      <c r="G95" s="1"/>
      <c r="H95" s="1"/>
      <c r="I95" s="1"/>
      <c r="J95" s="10">
        <f t="shared" si="2"/>
        <v>0</v>
      </c>
      <c r="K95" s="10">
        <f t="shared" si="3"/>
        <v>0</v>
      </c>
      <c r="T95" s="28"/>
      <c r="U95" s="28"/>
    </row>
    <row r="96" spans="1:21" s="2" customFormat="1" x14ac:dyDescent="0.25">
      <c r="A96" t="s">
        <v>130</v>
      </c>
      <c r="B96" s="21">
        <v>61.97349998448</v>
      </c>
      <c r="C96" s="21">
        <v>0</v>
      </c>
      <c r="D96" s="4"/>
      <c r="E96" s="4"/>
      <c r="F96" s="1"/>
      <c r="G96" s="1"/>
      <c r="H96" s="1"/>
      <c r="I96" s="1"/>
      <c r="J96" s="10">
        <f t="shared" si="2"/>
        <v>0</v>
      </c>
      <c r="K96" s="10">
        <f t="shared" si="3"/>
        <v>0</v>
      </c>
      <c r="T96" s="28"/>
      <c r="U96" s="28"/>
    </row>
    <row r="97" spans="1:21" s="2" customFormat="1" x14ac:dyDescent="0.25">
      <c r="A97" t="s">
        <v>131</v>
      </c>
      <c r="B97" s="21">
        <v>76.89304627704</v>
      </c>
      <c r="C97" s="21">
        <v>0</v>
      </c>
      <c r="D97" s="4"/>
      <c r="E97" s="4"/>
      <c r="F97" s="1"/>
      <c r="G97" s="1"/>
      <c r="H97" s="1"/>
      <c r="I97" s="1"/>
      <c r="J97" s="10">
        <f t="shared" si="2"/>
        <v>0</v>
      </c>
      <c r="K97" s="10">
        <f t="shared" si="3"/>
        <v>0</v>
      </c>
      <c r="T97" s="28"/>
      <c r="U97" s="28"/>
    </row>
    <row r="98" spans="1:21" s="2" customFormat="1" x14ac:dyDescent="0.25">
      <c r="A98" t="s">
        <v>8</v>
      </c>
      <c r="B98" s="21">
        <v>0</v>
      </c>
      <c r="C98" s="159">
        <v>0</v>
      </c>
      <c r="D98" s="7" t="s">
        <v>99</v>
      </c>
      <c r="E98" s="8" t="s">
        <v>100</v>
      </c>
      <c r="F98" s="8" t="s">
        <v>225</v>
      </c>
      <c r="G98" s="8" t="s">
        <v>162</v>
      </c>
      <c r="H98" s="8" t="s">
        <v>163</v>
      </c>
      <c r="I98" s="9" t="s">
        <v>164</v>
      </c>
      <c r="J98" s="10"/>
      <c r="K98" s="10"/>
      <c r="T98" s="28"/>
      <c r="U98" s="28"/>
    </row>
    <row r="99" spans="1:21" s="2" customFormat="1" x14ac:dyDescent="0.25">
      <c r="A99" t="s">
        <v>69</v>
      </c>
      <c r="B99" s="21">
        <v>28.691435177999999</v>
      </c>
      <c r="C99" s="21">
        <v>41.315666656320005</v>
      </c>
      <c r="D99" s="4"/>
      <c r="E99" s="4"/>
      <c r="F99" s="4"/>
      <c r="G99" s="4">
        <v>0</v>
      </c>
      <c r="H99" s="4"/>
      <c r="I99" s="4"/>
      <c r="J99" s="10">
        <f t="shared" si="2"/>
        <v>0</v>
      </c>
      <c r="K99" s="10">
        <f t="shared" si="3"/>
        <v>0</v>
      </c>
      <c r="T99" s="28"/>
      <c r="U99" s="28"/>
    </row>
    <row r="100" spans="1:21" s="2" customFormat="1" x14ac:dyDescent="0.25">
      <c r="A100" t="s">
        <v>70</v>
      </c>
      <c r="B100" s="21">
        <v>32.134407399359993</v>
      </c>
      <c r="C100" s="193">
        <v>44.758638877679999</v>
      </c>
      <c r="D100" s="4"/>
      <c r="E100" s="4"/>
      <c r="F100" s="4"/>
      <c r="G100" s="4"/>
      <c r="H100" s="4">
        <v>0</v>
      </c>
      <c r="I100" s="4"/>
      <c r="J100" s="10">
        <f t="shared" si="2"/>
        <v>0</v>
      </c>
      <c r="K100" s="10">
        <f t="shared" si="3"/>
        <v>0</v>
      </c>
      <c r="T100" s="28"/>
      <c r="U100" s="28"/>
    </row>
    <row r="101" spans="1:21" s="2" customFormat="1" x14ac:dyDescent="0.25">
      <c r="A101" t="s">
        <v>71</v>
      </c>
      <c r="B101" s="21">
        <v>34.429722213599995</v>
      </c>
      <c r="C101" s="193">
        <v>48.201611099040001</v>
      </c>
      <c r="D101" s="4"/>
      <c r="E101" s="4"/>
      <c r="F101" s="4"/>
      <c r="G101" s="4"/>
      <c r="H101" s="4"/>
      <c r="I101" s="4"/>
      <c r="J101" s="10">
        <f t="shared" si="2"/>
        <v>0</v>
      </c>
      <c r="K101" s="10">
        <f t="shared" si="3"/>
        <v>0</v>
      </c>
      <c r="T101" s="28"/>
      <c r="U101" s="28"/>
    </row>
    <row r="102" spans="1:21" s="2" customFormat="1" x14ac:dyDescent="0.25">
      <c r="A102" t="s">
        <v>72</v>
      </c>
      <c r="B102" s="21">
        <v>35.577379620719995</v>
      </c>
      <c r="C102" s="193">
        <v>52.792240727520003</v>
      </c>
      <c r="D102" s="4"/>
      <c r="E102" s="4"/>
      <c r="F102" s="4"/>
      <c r="G102" s="4"/>
      <c r="H102" s="4"/>
      <c r="I102" s="4"/>
      <c r="J102" s="10">
        <f t="shared" si="2"/>
        <v>0</v>
      </c>
      <c r="K102" s="10">
        <f t="shared" si="3"/>
        <v>0</v>
      </c>
      <c r="T102" s="28"/>
      <c r="U102" s="28"/>
    </row>
    <row r="103" spans="1:21" s="2" customFormat="1" x14ac:dyDescent="0.25">
      <c r="A103" t="s">
        <v>73</v>
      </c>
      <c r="B103" s="21">
        <v>40.168009249199997</v>
      </c>
      <c r="C103" s="193">
        <v>56.235212948879997</v>
      </c>
      <c r="D103" s="4"/>
      <c r="E103" s="4"/>
      <c r="F103" s="4"/>
      <c r="G103" s="4"/>
      <c r="H103" s="4"/>
      <c r="I103" s="4"/>
      <c r="J103" s="10">
        <f t="shared" si="2"/>
        <v>0</v>
      </c>
      <c r="K103" s="10">
        <f t="shared" si="3"/>
        <v>0</v>
      </c>
      <c r="T103" s="28"/>
      <c r="U103" s="28"/>
    </row>
    <row r="104" spans="1:21" s="2" customFormat="1" x14ac:dyDescent="0.25">
      <c r="A104" t="s">
        <v>74</v>
      </c>
      <c r="B104" s="21">
        <v>44.758638877679999</v>
      </c>
      <c r="C104" s="193">
        <v>64.268814798719987</v>
      </c>
      <c r="D104" s="4"/>
      <c r="E104" s="4"/>
      <c r="F104" s="4"/>
      <c r="G104" s="4"/>
      <c r="H104" s="4"/>
      <c r="I104" s="4"/>
      <c r="J104" s="10">
        <f t="shared" si="2"/>
        <v>0</v>
      </c>
      <c r="K104" s="10">
        <f t="shared" si="3"/>
        <v>0</v>
      </c>
      <c r="T104" s="28"/>
      <c r="U104" s="28"/>
    </row>
    <row r="105" spans="1:21" s="2" customFormat="1" x14ac:dyDescent="0.25">
      <c r="A105" t="s">
        <v>132</v>
      </c>
      <c r="B105" s="21">
        <v>0</v>
      </c>
      <c r="C105" s="21">
        <v>0</v>
      </c>
      <c r="D105" s="29"/>
      <c r="E105" s="12"/>
      <c r="F105" s="1"/>
      <c r="G105" s="1"/>
      <c r="H105" s="1"/>
      <c r="I105" s="1"/>
      <c r="J105" s="10">
        <f t="shared" si="2"/>
        <v>0</v>
      </c>
      <c r="K105" s="10">
        <f t="shared" si="3"/>
        <v>0</v>
      </c>
      <c r="T105" s="28"/>
      <c r="U105" s="28"/>
    </row>
    <row r="106" spans="1:21" s="2" customFormat="1" x14ac:dyDescent="0.25">
      <c r="A106" t="s">
        <v>133</v>
      </c>
      <c r="B106" s="21">
        <v>0</v>
      </c>
      <c r="C106" s="21">
        <v>0</v>
      </c>
      <c r="D106" s="29"/>
      <c r="E106" s="12"/>
      <c r="G106" s="1"/>
      <c r="H106" s="1"/>
      <c r="I106" s="1"/>
      <c r="J106" s="10">
        <f t="shared" si="2"/>
        <v>0</v>
      </c>
      <c r="K106" s="10">
        <f t="shared" si="3"/>
        <v>0</v>
      </c>
      <c r="T106" s="28"/>
      <c r="U106" s="28"/>
    </row>
    <row r="107" spans="1:21" s="2" customFormat="1" x14ac:dyDescent="0.25">
      <c r="A107" t="s">
        <v>134</v>
      </c>
      <c r="B107" s="21">
        <v>0</v>
      </c>
      <c r="C107" s="21">
        <v>0</v>
      </c>
      <c r="D107" s="29"/>
      <c r="E107" s="12"/>
      <c r="F107" s="1"/>
      <c r="G107" s="1"/>
      <c r="H107" s="1"/>
      <c r="I107" s="1"/>
      <c r="J107" s="10">
        <f t="shared" si="2"/>
        <v>0</v>
      </c>
      <c r="K107" s="10">
        <f t="shared" si="3"/>
        <v>0</v>
      </c>
      <c r="T107" s="28"/>
      <c r="U107" s="28"/>
    </row>
    <row r="108" spans="1:21" s="2" customFormat="1" x14ac:dyDescent="0.25">
      <c r="A108" t="s">
        <v>135</v>
      </c>
      <c r="B108" s="21">
        <v>0</v>
      </c>
      <c r="C108" s="21">
        <v>0</v>
      </c>
      <c r="D108" s="29"/>
      <c r="E108" s="12"/>
      <c r="F108" s="1"/>
      <c r="G108" s="1"/>
      <c r="H108" s="1"/>
      <c r="I108" s="1"/>
      <c r="J108" s="10">
        <f t="shared" si="2"/>
        <v>0</v>
      </c>
      <c r="K108" s="10">
        <f t="shared" si="3"/>
        <v>0</v>
      </c>
      <c r="T108" s="28"/>
      <c r="U108" s="28"/>
    </row>
    <row r="109" spans="1:21" s="2" customFormat="1" x14ac:dyDescent="0.25">
      <c r="A109" t="s">
        <v>136</v>
      </c>
      <c r="B109" s="21">
        <v>0</v>
      </c>
      <c r="C109" s="21">
        <v>0</v>
      </c>
      <c r="D109" s="29"/>
      <c r="E109" s="12"/>
      <c r="F109" s="1"/>
      <c r="G109" s="1"/>
      <c r="H109" s="1"/>
      <c r="I109" s="1"/>
      <c r="J109" s="10">
        <f t="shared" si="2"/>
        <v>0</v>
      </c>
      <c r="K109" s="10">
        <f t="shared" si="3"/>
        <v>0</v>
      </c>
      <c r="T109" s="28"/>
      <c r="U109" s="28"/>
    </row>
    <row r="110" spans="1:21" s="2" customFormat="1" x14ac:dyDescent="0.25">
      <c r="A110" t="s">
        <v>8</v>
      </c>
      <c r="B110" s="21">
        <v>0</v>
      </c>
      <c r="C110" s="159">
        <v>0</v>
      </c>
      <c r="D110" s="7" t="s">
        <v>99</v>
      </c>
      <c r="E110" s="8" t="s">
        <v>100</v>
      </c>
      <c r="F110" s="8" t="s">
        <v>225</v>
      </c>
      <c r="G110" s="8" t="s">
        <v>162</v>
      </c>
      <c r="H110" s="8" t="s">
        <v>163</v>
      </c>
      <c r="I110" s="9" t="s">
        <v>164</v>
      </c>
      <c r="J110" s="10"/>
      <c r="K110" s="10"/>
      <c r="T110" s="28"/>
      <c r="U110" s="28"/>
    </row>
    <row r="111" spans="1:21" s="2" customFormat="1" x14ac:dyDescent="0.25">
      <c r="A111" t="s">
        <v>75</v>
      </c>
      <c r="B111" s="21">
        <v>29.839092585119996</v>
      </c>
      <c r="C111" s="193">
        <v>41.315666656320005</v>
      </c>
      <c r="D111" s="4"/>
      <c r="E111" s="4"/>
      <c r="F111" s="4"/>
      <c r="G111" s="4">
        <v>0</v>
      </c>
      <c r="H111" s="4"/>
      <c r="I111" s="4"/>
      <c r="J111" s="10">
        <f t="shared" si="2"/>
        <v>0</v>
      </c>
      <c r="K111" s="10">
        <f t="shared" si="3"/>
        <v>0</v>
      </c>
      <c r="T111" s="28"/>
      <c r="U111" s="28"/>
    </row>
    <row r="112" spans="1:21" s="2" customFormat="1" x14ac:dyDescent="0.25">
      <c r="A112" t="s">
        <v>76</v>
      </c>
      <c r="B112" s="21">
        <v>33.282064806480001</v>
      </c>
      <c r="C112" s="193">
        <v>45.906296284800007</v>
      </c>
      <c r="D112" s="4"/>
      <c r="E112" s="4"/>
      <c r="F112" s="4"/>
      <c r="G112" s="4"/>
      <c r="H112" s="4">
        <v>0</v>
      </c>
      <c r="I112" s="4"/>
      <c r="J112" s="10">
        <f t="shared" si="2"/>
        <v>0</v>
      </c>
      <c r="K112" s="10">
        <f t="shared" si="3"/>
        <v>0</v>
      </c>
      <c r="T112" s="28"/>
      <c r="U112" s="28"/>
    </row>
    <row r="113" spans="1:21" s="2" customFormat="1" x14ac:dyDescent="0.25">
      <c r="A113" t="s">
        <v>77</v>
      </c>
      <c r="B113" s="21">
        <v>35.577379620719995</v>
      </c>
      <c r="C113" s="193">
        <v>49.349268506160001</v>
      </c>
      <c r="D113" s="4"/>
      <c r="E113" s="4"/>
      <c r="F113" s="4"/>
      <c r="G113" s="4"/>
      <c r="H113" s="4"/>
      <c r="I113" s="4"/>
      <c r="J113" s="10">
        <f t="shared" si="2"/>
        <v>0</v>
      </c>
      <c r="K113" s="10">
        <f t="shared" si="3"/>
        <v>0</v>
      </c>
      <c r="T113" s="28"/>
      <c r="U113" s="28"/>
    </row>
    <row r="114" spans="1:21" s="2" customFormat="1" x14ac:dyDescent="0.25">
      <c r="A114" t="s">
        <v>78</v>
      </c>
      <c r="B114" s="21">
        <v>37.872694434960003</v>
      </c>
      <c r="C114" s="193">
        <v>53.939898134640003</v>
      </c>
      <c r="D114" s="4"/>
      <c r="E114" s="4"/>
      <c r="F114" s="4"/>
      <c r="G114" s="4"/>
      <c r="H114" s="4"/>
      <c r="I114" s="4"/>
      <c r="J114" s="10">
        <f t="shared" si="2"/>
        <v>0</v>
      </c>
      <c r="K114" s="10">
        <f t="shared" si="3"/>
        <v>0</v>
      </c>
      <c r="T114" s="28"/>
      <c r="U114" s="28"/>
    </row>
    <row r="115" spans="1:21" s="2" customFormat="1" x14ac:dyDescent="0.25">
      <c r="A115" t="s">
        <v>79</v>
      </c>
      <c r="B115" s="21">
        <v>40.168009249199997</v>
      </c>
      <c r="C115" s="193">
        <v>58.530527763119991</v>
      </c>
      <c r="D115" s="4"/>
      <c r="E115" s="4"/>
      <c r="F115" s="4"/>
      <c r="G115" s="4"/>
      <c r="H115" s="4"/>
      <c r="I115" s="4"/>
      <c r="J115" s="10">
        <f t="shared" si="2"/>
        <v>0</v>
      </c>
      <c r="K115" s="10">
        <f t="shared" si="3"/>
        <v>0</v>
      </c>
      <c r="T115" s="28"/>
      <c r="U115" s="28"/>
    </row>
    <row r="116" spans="1:21" s="2" customFormat="1" x14ac:dyDescent="0.25">
      <c r="A116" t="s">
        <v>80</v>
      </c>
      <c r="B116" s="21">
        <v>47.05395369192</v>
      </c>
      <c r="C116" s="193">
        <v>66.564129612960002</v>
      </c>
      <c r="D116" s="4"/>
      <c r="E116" s="4"/>
      <c r="F116" s="4"/>
      <c r="G116" s="4"/>
      <c r="H116" s="4"/>
      <c r="I116" s="4"/>
      <c r="J116" s="10">
        <f t="shared" si="2"/>
        <v>0</v>
      </c>
      <c r="K116" s="10">
        <f t="shared" si="3"/>
        <v>0</v>
      </c>
      <c r="T116" s="28"/>
      <c r="U116" s="28"/>
    </row>
    <row r="117" spans="1:21" s="2" customFormat="1" x14ac:dyDescent="0.25">
      <c r="A117" t="s">
        <v>137</v>
      </c>
      <c r="B117" s="21">
        <v>51.644583320400002</v>
      </c>
      <c r="C117" s="21">
        <v>0</v>
      </c>
      <c r="D117" s="4"/>
      <c r="E117" s="4"/>
      <c r="F117" s="1"/>
      <c r="G117" s="1"/>
      <c r="H117" s="1"/>
      <c r="I117" s="1"/>
      <c r="J117" s="10">
        <f t="shared" si="2"/>
        <v>0</v>
      </c>
      <c r="K117" s="10">
        <f t="shared" si="3"/>
        <v>0</v>
      </c>
      <c r="T117" s="28"/>
      <c r="U117" s="28"/>
    </row>
    <row r="118" spans="1:21" s="2" customFormat="1" x14ac:dyDescent="0.25">
      <c r="A118" t="s">
        <v>138</v>
      </c>
      <c r="B118" s="21">
        <v>56.235212948879997</v>
      </c>
      <c r="C118" s="21">
        <v>0</v>
      </c>
      <c r="D118" s="4"/>
      <c r="E118" s="4"/>
      <c r="G118" s="1"/>
      <c r="H118" s="1"/>
      <c r="I118" s="1"/>
      <c r="J118" s="10">
        <f t="shared" si="2"/>
        <v>0</v>
      </c>
      <c r="K118" s="10">
        <f t="shared" si="3"/>
        <v>0</v>
      </c>
      <c r="T118" s="28"/>
      <c r="U118" s="28"/>
    </row>
    <row r="119" spans="1:21" s="2" customFormat="1" x14ac:dyDescent="0.25">
      <c r="A119" t="s">
        <v>139</v>
      </c>
      <c r="B119" s="21">
        <v>60.82584257736</v>
      </c>
      <c r="C119" s="21">
        <v>0</v>
      </c>
      <c r="D119" s="4"/>
      <c r="E119" s="4"/>
      <c r="F119" s="1"/>
      <c r="G119" s="1"/>
      <c r="H119" s="1"/>
      <c r="I119" s="1"/>
      <c r="J119" s="10">
        <f t="shared" si="2"/>
        <v>0</v>
      </c>
      <c r="K119" s="10">
        <f t="shared" si="3"/>
        <v>0</v>
      </c>
      <c r="T119" s="28"/>
      <c r="U119" s="28"/>
    </row>
    <row r="120" spans="1:21" s="2" customFormat="1" x14ac:dyDescent="0.25">
      <c r="A120" t="s">
        <v>140</v>
      </c>
      <c r="B120" s="21">
        <v>66.564129612960002</v>
      </c>
      <c r="C120" s="21">
        <v>0</v>
      </c>
      <c r="D120" s="4"/>
      <c r="E120" s="4"/>
      <c r="F120" s="1"/>
      <c r="G120" s="1"/>
      <c r="H120" s="1"/>
      <c r="I120" s="1"/>
      <c r="J120" s="10">
        <f t="shared" si="2"/>
        <v>0</v>
      </c>
      <c r="K120" s="10">
        <f t="shared" si="3"/>
        <v>0</v>
      </c>
      <c r="T120" s="28"/>
      <c r="U120" s="28"/>
    </row>
    <row r="121" spans="1:21" s="2" customFormat="1" x14ac:dyDescent="0.25">
      <c r="A121" t="s">
        <v>141</v>
      </c>
      <c r="B121" s="21">
        <v>82.63133331264001</v>
      </c>
      <c r="C121" s="21">
        <v>0</v>
      </c>
      <c r="D121" s="4"/>
      <c r="E121" s="4"/>
      <c r="F121" s="1"/>
      <c r="G121" s="1"/>
      <c r="H121" s="1"/>
      <c r="I121" s="1"/>
      <c r="J121" s="10">
        <f t="shared" si="2"/>
        <v>0</v>
      </c>
      <c r="K121" s="10">
        <f t="shared" si="3"/>
        <v>0</v>
      </c>
      <c r="T121" s="28"/>
      <c r="U121" s="28"/>
    </row>
    <row r="122" spans="1:21" s="2" customFormat="1" x14ac:dyDescent="0.25">
      <c r="A122"/>
      <c r="B122" s="21">
        <v>0</v>
      </c>
      <c r="C122" s="159">
        <v>0</v>
      </c>
      <c r="D122" s="7" t="s">
        <v>99</v>
      </c>
      <c r="E122" s="8" t="s">
        <v>100</v>
      </c>
      <c r="F122" s="8" t="s">
        <v>225</v>
      </c>
      <c r="G122" s="8" t="s">
        <v>162</v>
      </c>
      <c r="H122" s="8" t="s">
        <v>163</v>
      </c>
      <c r="I122" s="9" t="s">
        <v>164</v>
      </c>
      <c r="J122" s="10"/>
      <c r="K122" s="10"/>
      <c r="T122" s="28"/>
      <c r="U122" s="28"/>
    </row>
    <row r="123" spans="1:21" s="2" customFormat="1" x14ac:dyDescent="0.25">
      <c r="A123" t="s">
        <v>81</v>
      </c>
      <c r="B123" s="21">
        <v>32.134407399359993</v>
      </c>
      <c r="C123" s="193">
        <v>44.758638877679999</v>
      </c>
      <c r="D123" s="4"/>
      <c r="E123" s="4"/>
      <c r="F123" s="4"/>
      <c r="G123" s="4">
        <v>0</v>
      </c>
      <c r="H123" s="4"/>
      <c r="I123" s="4"/>
      <c r="J123" s="10">
        <f t="shared" si="2"/>
        <v>0</v>
      </c>
      <c r="K123" s="10">
        <f t="shared" si="3"/>
        <v>0</v>
      </c>
      <c r="T123" s="28"/>
      <c r="U123" s="28"/>
    </row>
    <row r="124" spans="1:21" s="2" customFormat="1" x14ac:dyDescent="0.25">
      <c r="A124" t="s">
        <v>82</v>
      </c>
      <c r="B124" s="21">
        <v>34.429722213599995</v>
      </c>
      <c r="C124" s="193">
        <v>48.201611099040001</v>
      </c>
      <c r="D124" s="4"/>
      <c r="E124" s="4"/>
      <c r="F124" s="4"/>
      <c r="G124" s="4"/>
      <c r="H124" s="4">
        <v>0</v>
      </c>
      <c r="I124" s="4"/>
      <c r="J124" s="10">
        <f t="shared" si="2"/>
        <v>0</v>
      </c>
      <c r="K124" s="10">
        <f t="shared" si="3"/>
        <v>0</v>
      </c>
      <c r="T124" s="28"/>
      <c r="U124" s="28"/>
    </row>
    <row r="125" spans="1:21" s="2" customFormat="1" x14ac:dyDescent="0.25">
      <c r="A125" t="s">
        <v>83</v>
      </c>
      <c r="B125" s="21">
        <v>39.020351842079997</v>
      </c>
      <c r="C125" s="193">
        <v>52.792240727520003</v>
      </c>
      <c r="D125" s="4"/>
      <c r="E125" s="4"/>
      <c r="F125" s="4"/>
      <c r="G125" s="4"/>
      <c r="H125" s="4"/>
      <c r="I125" s="4"/>
      <c r="J125" s="10">
        <f t="shared" si="2"/>
        <v>0</v>
      </c>
      <c r="K125" s="10">
        <f t="shared" si="3"/>
        <v>0</v>
      </c>
      <c r="T125" s="28"/>
      <c r="U125" s="28"/>
    </row>
    <row r="126" spans="1:21" s="2" customFormat="1" x14ac:dyDescent="0.25">
      <c r="A126" t="s">
        <v>84</v>
      </c>
      <c r="B126" s="21">
        <v>43.610981470559999</v>
      </c>
      <c r="C126" s="193">
        <v>59.678185170239992</v>
      </c>
      <c r="D126" s="4"/>
      <c r="E126" s="4"/>
      <c r="F126" s="4"/>
      <c r="G126" s="4"/>
      <c r="H126" s="4"/>
      <c r="I126" s="4"/>
      <c r="J126" s="10">
        <f t="shared" si="2"/>
        <v>0</v>
      </c>
      <c r="K126" s="10">
        <f t="shared" si="3"/>
        <v>0</v>
      </c>
      <c r="T126" s="28"/>
      <c r="U126" s="28"/>
    </row>
    <row r="127" spans="1:21" s="2" customFormat="1" x14ac:dyDescent="0.25">
      <c r="A127" t="s">
        <v>85</v>
      </c>
      <c r="B127" s="21">
        <v>45.906296284800007</v>
      </c>
      <c r="C127" s="193">
        <v>63.121157391599994</v>
      </c>
      <c r="D127" s="4"/>
      <c r="E127" s="4"/>
      <c r="F127" s="4"/>
      <c r="G127" s="4"/>
      <c r="H127" s="4"/>
      <c r="I127" s="4"/>
      <c r="J127" s="10">
        <f t="shared" si="2"/>
        <v>0</v>
      </c>
      <c r="K127" s="10">
        <f t="shared" si="3"/>
        <v>0</v>
      </c>
      <c r="T127" s="28"/>
      <c r="U127" s="28"/>
    </row>
    <row r="128" spans="1:21" s="2" customFormat="1" x14ac:dyDescent="0.25">
      <c r="A128" t="s">
        <v>86</v>
      </c>
      <c r="B128" s="21">
        <v>52.792240727520003</v>
      </c>
      <c r="C128" s="193">
        <v>72.302416648560012</v>
      </c>
      <c r="D128" s="4"/>
      <c r="E128" s="4"/>
      <c r="F128" s="4"/>
      <c r="G128" s="4"/>
      <c r="H128" s="4"/>
      <c r="I128" s="4"/>
      <c r="J128" s="10">
        <f t="shared" si="2"/>
        <v>0</v>
      </c>
      <c r="K128" s="10">
        <f t="shared" si="3"/>
        <v>0</v>
      </c>
      <c r="T128" s="28"/>
      <c r="U128" s="28"/>
    </row>
    <row r="129" spans="1:21" s="2" customFormat="1" x14ac:dyDescent="0.25">
      <c r="A129" t="s">
        <v>142</v>
      </c>
      <c r="B129" s="21">
        <v>56.235212948879997</v>
      </c>
      <c r="C129" s="21">
        <v>0</v>
      </c>
      <c r="D129" s="4"/>
      <c r="E129" s="4"/>
      <c r="F129" s="1"/>
      <c r="G129" s="1"/>
      <c r="H129" s="1"/>
      <c r="I129" s="1"/>
      <c r="J129" s="10">
        <f t="shared" si="2"/>
        <v>0</v>
      </c>
      <c r="K129" s="10">
        <f t="shared" si="3"/>
        <v>0</v>
      </c>
      <c r="T129" s="28"/>
      <c r="U129" s="28"/>
    </row>
    <row r="130" spans="1:21" s="2" customFormat="1" x14ac:dyDescent="0.25">
      <c r="A130" t="s">
        <v>143</v>
      </c>
      <c r="B130" s="21">
        <v>60.82584257736</v>
      </c>
      <c r="C130" s="21">
        <v>0</v>
      </c>
      <c r="D130" s="4"/>
      <c r="E130" s="4"/>
      <c r="G130" s="1"/>
      <c r="H130" s="1"/>
      <c r="I130" s="1"/>
      <c r="J130" s="10">
        <f t="shared" si="2"/>
        <v>0</v>
      </c>
      <c r="K130" s="10">
        <f t="shared" si="3"/>
        <v>0</v>
      </c>
      <c r="T130" s="28"/>
      <c r="U130" s="28"/>
    </row>
    <row r="131" spans="1:21" s="2" customFormat="1" x14ac:dyDescent="0.25">
      <c r="A131" t="s">
        <v>144</v>
      </c>
      <c r="B131" s="21">
        <v>65.416472205839995</v>
      </c>
      <c r="C131" s="21">
        <v>0</v>
      </c>
      <c r="D131" s="4"/>
      <c r="E131" s="4"/>
      <c r="F131" s="1"/>
      <c r="G131" s="1"/>
      <c r="H131" s="1"/>
      <c r="I131" s="1"/>
      <c r="J131" s="10">
        <f t="shared" si="2"/>
        <v>0</v>
      </c>
      <c r="K131" s="10">
        <f t="shared" si="3"/>
        <v>0</v>
      </c>
      <c r="T131" s="28"/>
      <c r="U131" s="28"/>
    </row>
    <row r="132" spans="1:21" s="2" customFormat="1" x14ac:dyDescent="0.25">
      <c r="A132" t="s">
        <v>145</v>
      </c>
      <c r="B132" s="21">
        <v>70.007101834320011</v>
      </c>
      <c r="C132" s="21">
        <v>0</v>
      </c>
      <c r="D132" s="4"/>
      <c r="E132" s="4"/>
      <c r="F132" s="1"/>
      <c r="G132" s="1"/>
      <c r="H132" s="1"/>
      <c r="I132" s="1"/>
      <c r="J132" s="10">
        <f t="shared" ref="J132:J181" si="4">IFERROR((ROUND((B132*D132)+((B132*E132)*1.15),2)),"REVISAR")</f>
        <v>0</v>
      </c>
      <c r="K132" s="10">
        <f t="shared" ref="K132:K181" si="5">IFERROR((ROUND((F132*C132)+(G132*C132*1.1)+(H132*C132*1.15)+(I132*C132*1.15*1.1),2)),"REVISAR")</f>
        <v>0</v>
      </c>
      <c r="T132" s="28"/>
      <c r="U132" s="28"/>
    </row>
    <row r="133" spans="1:21" s="2" customFormat="1" x14ac:dyDescent="0.25">
      <c r="A133" t="s">
        <v>146</v>
      </c>
      <c r="B133" s="21">
        <v>88.369620348239991</v>
      </c>
      <c r="C133" s="21">
        <v>0</v>
      </c>
      <c r="D133" s="4"/>
      <c r="E133" s="4"/>
      <c r="F133" s="1"/>
      <c r="G133" s="1"/>
      <c r="H133" s="1"/>
      <c r="I133" s="1"/>
      <c r="J133" s="10">
        <f t="shared" si="4"/>
        <v>0</v>
      </c>
      <c r="K133" s="10">
        <f t="shared" si="5"/>
        <v>0</v>
      </c>
      <c r="T133" s="28"/>
      <c r="U133" s="28"/>
    </row>
    <row r="134" spans="1:21" s="2" customFormat="1" x14ac:dyDescent="0.25">
      <c r="A134"/>
      <c r="B134" s="21">
        <v>0</v>
      </c>
      <c r="C134" s="159">
        <v>0</v>
      </c>
      <c r="D134" s="7" t="s">
        <v>99</v>
      </c>
      <c r="E134" s="8" t="s">
        <v>100</v>
      </c>
      <c r="F134" s="8" t="s">
        <v>225</v>
      </c>
      <c r="G134" s="8" t="s">
        <v>162</v>
      </c>
      <c r="H134" s="8" t="s">
        <v>163</v>
      </c>
      <c r="I134" s="9" t="s">
        <v>164</v>
      </c>
      <c r="J134" s="10"/>
      <c r="K134" s="10"/>
      <c r="T134" s="28"/>
      <c r="U134" s="28"/>
    </row>
    <row r="135" spans="1:21" s="2" customFormat="1" x14ac:dyDescent="0.25">
      <c r="A135" t="s">
        <v>181</v>
      </c>
      <c r="B135" s="21">
        <v>34.429722213599995</v>
      </c>
      <c r="C135" s="193">
        <v>48.201611099040001</v>
      </c>
      <c r="D135" s="4"/>
      <c r="E135" s="4"/>
      <c r="F135" s="4"/>
      <c r="G135" s="4">
        <v>0</v>
      </c>
      <c r="H135" s="4"/>
      <c r="I135" s="4"/>
      <c r="J135" s="10">
        <f t="shared" si="4"/>
        <v>0</v>
      </c>
      <c r="K135" s="10">
        <f t="shared" si="5"/>
        <v>0</v>
      </c>
      <c r="T135" s="28"/>
      <c r="U135" s="28"/>
    </row>
    <row r="136" spans="1:21" s="2" customFormat="1" x14ac:dyDescent="0.25">
      <c r="A136" t="s">
        <v>182</v>
      </c>
      <c r="B136" s="21">
        <v>39.020351842079997</v>
      </c>
      <c r="C136" s="193">
        <v>53.939898134640003</v>
      </c>
      <c r="D136" s="4"/>
      <c r="E136" s="4"/>
      <c r="F136" s="4"/>
      <c r="G136" s="4"/>
      <c r="H136" s="4">
        <v>0</v>
      </c>
      <c r="I136" s="4"/>
      <c r="J136" s="10">
        <f t="shared" si="4"/>
        <v>0</v>
      </c>
      <c r="K136" s="10">
        <f t="shared" si="5"/>
        <v>0</v>
      </c>
      <c r="T136" s="28"/>
      <c r="U136" s="28"/>
    </row>
    <row r="137" spans="1:21" s="2" customFormat="1" x14ac:dyDescent="0.25">
      <c r="A137" t="s">
        <v>183</v>
      </c>
      <c r="B137" s="21">
        <v>45.906296284800007</v>
      </c>
      <c r="C137" s="193">
        <v>61.97349998448</v>
      </c>
      <c r="D137" s="4"/>
      <c r="E137" s="4"/>
      <c r="F137" s="4"/>
      <c r="G137" s="4"/>
      <c r="H137" s="4"/>
      <c r="I137" s="4"/>
      <c r="J137" s="10">
        <f t="shared" si="4"/>
        <v>0</v>
      </c>
      <c r="K137" s="10">
        <f t="shared" si="5"/>
        <v>0</v>
      </c>
      <c r="T137" s="28"/>
      <c r="U137" s="28"/>
    </row>
    <row r="138" spans="1:21" s="2" customFormat="1" x14ac:dyDescent="0.25">
      <c r="A138" t="s">
        <v>184</v>
      </c>
      <c r="B138" s="21">
        <v>51.644583320400002</v>
      </c>
      <c r="C138" s="193">
        <v>68.859444427199989</v>
      </c>
      <c r="D138" s="4"/>
      <c r="E138" s="4"/>
      <c r="F138" s="4"/>
      <c r="G138" s="4"/>
      <c r="H138" s="4"/>
      <c r="I138" s="4"/>
      <c r="J138" s="10">
        <f t="shared" si="4"/>
        <v>0</v>
      </c>
      <c r="K138" s="10">
        <f t="shared" si="5"/>
        <v>0</v>
      </c>
      <c r="T138" s="28"/>
      <c r="U138" s="28"/>
    </row>
    <row r="139" spans="1:21" s="2" customFormat="1" x14ac:dyDescent="0.25">
      <c r="A139" t="s">
        <v>185</v>
      </c>
      <c r="B139" s="21">
        <v>57.382870355999998</v>
      </c>
      <c r="C139" s="193">
        <v>75.745388869920006</v>
      </c>
      <c r="D139" s="4"/>
      <c r="E139" s="4"/>
      <c r="F139" s="4"/>
      <c r="G139" s="4"/>
      <c r="H139" s="4"/>
      <c r="I139" s="4"/>
      <c r="J139" s="10">
        <f t="shared" si="4"/>
        <v>0</v>
      </c>
      <c r="K139" s="10">
        <f t="shared" si="5"/>
        <v>0</v>
      </c>
      <c r="T139" s="28"/>
      <c r="U139" s="28"/>
    </row>
    <row r="140" spans="1:21" s="2" customFormat="1" x14ac:dyDescent="0.25">
      <c r="A140" t="s">
        <v>186</v>
      </c>
      <c r="B140" s="21">
        <v>68.859444427199989</v>
      </c>
      <c r="C140" s="193">
        <v>89.517277755359999</v>
      </c>
      <c r="D140" s="4"/>
      <c r="E140" s="4"/>
      <c r="F140" s="4"/>
      <c r="G140" s="4"/>
      <c r="H140" s="4"/>
      <c r="I140" s="4"/>
      <c r="J140" s="10">
        <f t="shared" si="4"/>
        <v>0</v>
      </c>
      <c r="K140" s="10">
        <f t="shared" si="5"/>
        <v>0</v>
      </c>
      <c r="T140" s="28"/>
      <c r="U140" s="28"/>
    </row>
    <row r="141" spans="1:21" s="2" customFormat="1" x14ac:dyDescent="0.25">
      <c r="A141" t="s">
        <v>187</v>
      </c>
      <c r="B141" s="21">
        <v>73.450074055680005</v>
      </c>
      <c r="C141" s="21">
        <v>0</v>
      </c>
      <c r="D141" s="4"/>
      <c r="E141" s="4"/>
      <c r="F141" s="1"/>
      <c r="G141" s="1"/>
      <c r="H141" s="1"/>
      <c r="I141" s="1"/>
      <c r="J141" s="10">
        <f t="shared" si="4"/>
        <v>0</v>
      </c>
      <c r="K141" s="10">
        <f t="shared" si="5"/>
        <v>0</v>
      </c>
      <c r="T141" s="28"/>
      <c r="U141" s="28"/>
    </row>
    <row r="142" spans="1:21" s="2" customFormat="1" x14ac:dyDescent="0.25">
      <c r="A142" t="s">
        <v>188</v>
      </c>
      <c r="B142" s="21">
        <v>78.040703684159993</v>
      </c>
      <c r="C142" s="21">
        <v>0</v>
      </c>
      <c r="D142" s="4"/>
      <c r="E142" s="4"/>
      <c r="G142" s="1"/>
      <c r="H142" s="1"/>
      <c r="I142" s="1"/>
      <c r="J142" s="10">
        <f t="shared" si="4"/>
        <v>0</v>
      </c>
      <c r="K142" s="10">
        <f t="shared" si="5"/>
        <v>0</v>
      </c>
      <c r="T142" s="28"/>
      <c r="U142" s="28"/>
    </row>
    <row r="143" spans="1:21" s="2" customFormat="1" x14ac:dyDescent="0.25">
      <c r="A143" t="s">
        <v>189</v>
      </c>
      <c r="B143" s="21">
        <v>83.778990719759989</v>
      </c>
      <c r="C143" s="21">
        <v>0</v>
      </c>
      <c r="D143" s="4"/>
      <c r="E143" s="4"/>
      <c r="F143" s="1"/>
      <c r="G143" s="1"/>
      <c r="H143" s="1"/>
      <c r="I143" s="1"/>
      <c r="J143" s="10">
        <f t="shared" si="4"/>
        <v>0</v>
      </c>
      <c r="K143" s="10">
        <f t="shared" si="5"/>
        <v>0</v>
      </c>
      <c r="T143" s="28"/>
      <c r="U143" s="28"/>
    </row>
    <row r="144" spans="1:21" s="2" customFormat="1" x14ac:dyDescent="0.25">
      <c r="A144" t="s">
        <v>190</v>
      </c>
      <c r="B144" s="21">
        <v>89.517277755359999</v>
      </c>
      <c r="C144" s="21">
        <v>0</v>
      </c>
      <c r="D144" s="4"/>
      <c r="E144" s="4"/>
      <c r="F144" s="1"/>
      <c r="G144" s="1"/>
      <c r="H144" s="1"/>
      <c r="I144" s="1"/>
      <c r="J144" s="10">
        <f t="shared" si="4"/>
        <v>0</v>
      </c>
      <c r="K144" s="10">
        <f t="shared" si="5"/>
        <v>0</v>
      </c>
      <c r="T144" s="28"/>
      <c r="U144" s="28"/>
    </row>
    <row r="145" spans="1:21" s="2" customFormat="1" x14ac:dyDescent="0.25">
      <c r="A145" t="s">
        <v>191</v>
      </c>
      <c r="B145" s="21">
        <v>94.107907383840001</v>
      </c>
      <c r="C145" s="21">
        <v>0</v>
      </c>
      <c r="D145" s="4"/>
      <c r="E145" s="4"/>
      <c r="F145" s="1"/>
      <c r="G145" s="1"/>
      <c r="H145" s="1"/>
      <c r="I145" s="1"/>
      <c r="J145" s="10">
        <f t="shared" si="4"/>
        <v>0</v>
      </c>
      <c r="K145" s="10">
        <f t="shared" si="5"/>
        <v>0</v>
      </c>
      <c r="T145" s="28"/>
      <c r="U145" s="28"/>
    </row>
    <row r="146" spans="1:21" s="2" customFormat="1" x14ac:dyDescent="0.25">
      <c r="A146"/>
      <c r="B146" s="21">
        <v>0</v>
      </c>
      <c r="C146" s="159">
        <v>0</v>
      </c>
      <c r="D146" s="7" t="s">
        <v>99</v>
      </c>
      <c r="E146" s="8" t="s">
        <v>100</v>
      </c>
      <c r="F146" s="8" t="s">
        <v>225</v>
      </c>
      <c r="G146" s="8" t="s">
        <v>162</v>
      </c>
      <c r="H146" s="8" t="s">
        <v>163</v>
      </c>
      <c r="I146" s="9" t="s">
        <v>164</v>
      </c>
      <c r="J146" s="10"/>
      <c r="K146" s="10"/>
      <c r="T146" s="28"/>
      <c r="U146" s="28"/>
    </row>
    <row r="147" spans="1:21" s="2" customFormat="1" x14ac:dyDescent="0.25">
      <c r="A147" t="s">
        <v>192</v>
      </c>
      <c r="B147" s="21">
        <v>39.020351842079997</v>
      </c>
      <c r="C147" s="184">
        <v>52.792240727520003</v>
      </c>
      <c r="D147" s="4"/>
      <c r="E147" s="4"/>
      <c r="F147" s="4"/>
      <c r="G147" s="4">
        <v>0</v>
      </c>
      <c r="H147" s="4"/>
      <c r="I147" s="4"/>
      <c r="J147" s="10">
        <f t="shared" si="4"/>
        <v>0</v>
      </c>
      <c r="K147" s="10">
        <f t="shared" si="5"/>
        <v>0</v>
      </c>
      <c r="T147" s="28"/>
      <c r="U147" s="28"/>
    </row>
    <row r="148" spans="1:21" s="2" customFormat="1" x14ac:dyDescent="0.25">
      <c r="A148" t="s">
        <v>193</v>
      </c>
      <c r="B148" s="21">
        <v>41.315666656320005</v>
      </c>
      <c r="C148" s="184">
        <v>56.235212948879997</v>
      </c>
      <c r="D148" s="4"/>
      <c r="E148" s="4"/>
      <c r="F148" s="4"/>
      <c r="G148" s="4"/>
      <c r="H148" s="4">
        <v>0</v>
      </c>
      <c r="I148" s="4"/>
      <c r="J148" s="10">
        <f t="shared" si="4"/>
        <v>0</v>
      </c>
      <c r="K148" s="10">
        <f t="shared" si="5"/>
        <v>0</v>
      </c>
      <c r="T148" s="28"/>
      <c r="U148" s="28"/>
    </row>
    <row r="149" spans="1:21" s="2" customFormat="1" x14ac:dyDescent="0.25">
      <c r="A149" t="s">
        <v>194</v>
      </c>
      <c r="B149" s="21">
        <v>58.530527763119991</v>
      </c>
      <c r="C149" s="184">
        <v>74.597731462799985</v>
      </c>
      <c r="D149" s="4"/>
      <c r="E149" s="4"/>
      <c r="F149" s="4"/>
      <c r="G149" s="4"/>
      <c r="H149" s="4"/>
      <c r="I149" s="4"/>
      <c r="J149" s="10">
        <f t="shared" si="4"/>
        <v>0</v>
      </c>
      <c r="K149" s="10">
        <f t="shared" si="5"/>
        <v>0</v>
      </c>
      <c r="T149" s="28"/>
      <c r="U149" s="28"/>
    </row>
    <row r="150" spans="1:21" s="2" customFormat="1" x14ac:dyDescent="0.25">
      <c r="A150" t="s">
        <v>195</v>
      </c>
      <c r="B150" s="21">
        <v>64.268814798719987</v>
      </c>
      <c r="C150" s="184">
        <v>82.63133331264001</v>
      </c>
      <c r="D150" s="4"/>
      <c r="E150" s="4"/>
      <c r="F150" s="4"/>
      <c r="G150" s="4"/>
      <c r="H150" s="4"/>
      <c r="I150" s="4"/>
      <c r="J150" s="10">
        <f t="shared" si="4"/>
        <v>0</v>
      </c>
      <c r="K150" s="10">
        <f t="shared" si="5"/>
        <v>0</v>
      </c>
      <c r="T150" s="28"/>
      <c r="U150" s="28"/>
    </row>
    <row r="151" spans="1:21" s="2" customFormat="1" x14ac:dyDescent="0.25">
      <c r="A151" t="s">
        <v>196</v>
      </c>
      <c r="B151" s="21">
        <v>70.007101834320011</v>
      </c>
      <c r="C151" s="184">
        <v>89.517277755359999</v>
      </c>
      <c r="D151" s="4"/>
      <c r="E151" s="4"/>
      <c r="F151" s="4"/>
      <c r="G151" s="4"/>
      <c r="H151" s="4"/>
      <c r="I151" s="4"/>
      <c r="J151" s="10">
        <f t="shared" si="4"/>
        <v>0</v>
      </c>
      <c r="K151" s="10">
        <f t="shared" si="5"/>
        <v>0</v>
      </c>
      <c r="T151" s="28"/>
      <c r="U151" s="28"/>
    </row>
    <row r="152" spans="1:21" s="2" customFormat="1" x14ac:dyDescent="0.25">
      <c r="A152" t="s">
        <v>197</v>
      </c>
      <c r="B152" s="21">
        <v>79.188361091280001</v>
      </c>
      <c r="C152" s="184">
        <v>100.99385182656</v>
      </c>
      <c r="D152" s="4"/>
      <c r="E152" s="4"/>
      <c r="F152" s="4"/>
      <c r="G152" s="4"/>
      <c r="H152" s="4"/>
      <c r="I152" s="4"/>
      <c r="J152" s="10">
        <f t="shared" si="4"/>
        <v>0</v>
      </c>
      <c r="K152" s="10">
        <f t="shared" si="5"/>
        <v>0</v>
      </c>
      <c r="T152" s="28"/>
      <c r="U152" s="28"/>
    </row>
    <row r="153" spans="1:21" s="2" customFormat="1" x14ac:dyDescent="0.25">
      <c r="A153" t="s">
        <v>198</v>
      </c>
      <c r="B153" s="21">
        <v>79.188361091280001</v>
      </c>
      <c r="C153" s="21">
        <v>0</v>
      </c>
      <c r="D153" s="4"/>
      <c r="E153" s="4"/>
      <c r="F153" s="1"/>
      <c r="G153" s="1"/>
      <c r="H153" s="1"/>
      <c r="I153" s="1"/>
      <c r="J153" s="10">
        <f t="shared" si="4"/>
        <v>0</v>
      </c>
      <c r="K153" s="10">
        <f t="shared" si="5"/>
        <v>0</v>
      </c>
      <c r="T153" s="28"/>
      <c r="U153" s="28"/>
    </row>
    <row r="154" spans="1:21" s="2" customFormat="1" x14ac:dyDescent="0.25">
      <c r="A154" t="s">
        <v>199</v>
      </c>
      <c r="B154" s="21">
        <v>82.63133331264001</v>
      </c>
      <c r="C154" s="21">
        <v>0</v>
      </c>
      <c r="D154" s="4"/>
      <c r="E154" s="4"/>
      <c r="G154" s="1"/>
      <c r="H154" s="1"/>
      <c r="I154" s="1"/>
      <c r="J154" s="10">
        <f t="shared" si="4"/>
        <v>0</v>
      </c>
      <c r="K154" s="10">
        <f t="shared" si="5"/>
        <v>0</v>
      </c>
      <c r="T154" s="28"/>
      <c r="U154" s="28"/>
    </row>
    <row r="155" spans="1:21" s="2" customFormat="1" x14ac:dyDescent="0.25">
      <c r="A155" t="s">
        <v>200</v>
      </c>
      <c r="B155" s="21">
        <v>88.369620348239991</v>
      </c>
      <c r="C155" s="21">
        <v>0</v>
      </c>
      <c r="D155" s="4"/>
      <c r="E155" s="4"/>
      <c r="F155" s="1"/>
      <c r="G155" s="1"/>
      <c r="H155" s="1"/>
      <c r="I155" s="1"/>
      <c r="J155" s="10">
        <f t="shared" si="4"/>
        <v>0</v>
      </c>
      <c r="K155" s="10">
        <f t="shared" si="5"/>
        <v>0</v>
      </c>
      <c r="T155" s="28"/>
      <c r="U155" s="28"/>
    </row>
    <row r="156" spans="1:21" s="2" customFormat="1" x14ac:dyDescent="0.25">
      <c r="A156" t="s">
        <v>201</v>
      </c>
      <c r="B156" s="21">
        <v>92.960249976719993</v>
      </c>
      <c r="C156" s="21">
        <v>0</v>
      </c>
      <c r="D156" s="4"/>
      <c r="E156" s="4"/>
      <c r="F156" s="1"/>
      <c r="G156" s="1"/>
      <c r="H156" s="1"/>
      <c r="I156" s="1"/>
      <c r="J156" s="10">
        <f t="shared" si="4"/>
        <v>0</v>
      </c>
      <c r="K156" s="10">
        <f t="shared" si="5"/>
        <v>0</v>
      </c>
      <c r="T156" s="28"/>
      <c r="U156" s="28"/>
    </row>
    <row r="157" spans="1:21" s="2" customFormat="1" x14ac:dyDescent="0.25">
      <c r="A157" t="s">
        <v>202</v>
      </c>
      <c r="B157" s="21">
        <v>99.846194419439996</v>
      </c>
      <c r="C157" s="21">
        <v>0</v>
      </c>
      <c r="D157" s="4"/>
      <c r="E157" s="4"/>
      <c r="F157" s="1"/>
      <c r="G157" s="1"/>
      <c r="H157" s="1"/>
      <c r="I157" s="1"/>
      <c r="J157" s="10">
        <f t="shared" si="4"/>
        <v>0</v>
      </c>
      <c r="K157" s="10">
        <f t="shared" si="5"/>
        <v>0</v>
      </c>
      <c r="T157" s="28"/>
      <c r="U157" s="28"/>
    </row>
    <row r="158" spans="1:21" s="2" customFormat="1" x14ac:dyDescent="0.25">
      <c r="A158"/>
      <c r="B158" s="21">
        <v>0</v>
      </c>
      <c r="C158" s="159">
        <v>0</v>
      </c>
      <c r="D158" s="7" t="s">
        <v>99</v>
      </c>
      <c r="E158" s="8" t="s">
        <v>100</v>
      </c>
      <c r="F158" s="8" t="s">
        <v>225</v>
      </c>
      <c r="G158" s="8" t="s">
        <v>162</v>
      </c>
      <c r="H158" s="8" t="s">
        <v>163</v>
      </c>
      <c r="I158" s="9" t="s">
        <v>164</v>
      </c>
      <c r="J158" s="10"/>
      <c r="K158" s="10"/>
      <c r="T158" s="28"/>
      <c r="U158" s="28"/>
    </row>
    <row r="159" spans="1:21" s="2" customFormat="1" x14ac:dyDescent="0.25">
      <c r="A159" t="s">
        <v>203</v>
      </c>
      <c r="B159" s="21">
        <v>50.496925913280002</v>
      </c>
      <c r="C159" s="193">
        <v>64.268814798719987</v>
      </c>
      <c r="D159" s="4"/>
      <c r="E159" s="4"/>
      <c r="F159" s="4"/>
      <c r="G159" s="4">
        <v>0</v>
      </c>
      <c r="H159" s="4"/>
      <c r="I159" s="4"/>
      <c r="J159" s="10">
        <f t="shared" si="4"/>
        <v>0</v>
      </c>
      <c r="K159" s="10">
        <f t="shared" si="5"/>
        <v>0</v>
      </c>
      <c r="T159" s="28"/>
      <c r="U159" s="28"/>
    </row>
    <row r="160" spans="1:21" s="2" customFormat="1" x14ac:dyDescent="0.25">
      <c r="A160" t="s">
        <v>204</v>
      </c>
      <c r="B160" s="21">
        <v>55.08755554175999</v>
      </c>
      <c r="C160" s="193">
        <v>71.15475924143999</v>
      </c>
      <c r="D160" s="4"/>
      <c r="E160" s="4"/>
      <c r="F160" s="4"/>
      <c r="G160" s="4"/>
      <c r="H160" s="4">
        <v>0</v>
      </c>
      <c r="I160" s="4"/>
      <c r="J160" s="10">
        <f t="shared" si="4"/>
        <v>0</v>
      </c>
      <c r="K160" s="10">
        <f t="shared" si="5"/>
        <v>0</v>
      </c>
      <c r="T160" s="28"/>
      <c r="U160" s="28"/>
    </row>
    <row r="161" spans="1:21" s="2" customFormat="1" x14ac:dyDescent="0.25">
      <c r="A161" t="s">
        <v>205</v>
      </c>
      <c r="B161" s="21">
        <v>61.97349998448</v>
      </c>
      <c r="C161" s="193">
        <v>78.040703684159993</v>
      </c>
      <c r="D161" s="4"/>
      <c r="E161" s="4"/>
      <c r="F161" s="4"/>
      <c r="G161" s="4"/>
      <c r="H161" s="4"/>
      <c r="I161" s="4"/>
      <c r="J161" s="10">
        <f t="shared" si="4"/>
        <v>0</v>
      </c>
      <c r="K161" s="10">
        <f t="shared" si="5"/>
        <v>0</v>
      </c>
      <c r="T161" s="28"/>
      <c r="U161" s="28"/>
    </row>
    <row r="162" spans="1:21" s="2" customFormat="1" x14ac:dyDescent="0.25">
      <c r="A162" t="s">
        <v>206</v>
      </c>
      <c r="B162" s="21">
        <v>65.416472205839995</v>
      </c>
      <c r="C162" s="193">
        <v>84.926648126879996</v>
      </c>
      <c r="D162" s="4"/>
      <c r="E162" s="4"/>
      <c r="F162" s="4"/>
      <c r="G162" s="4"/>
      <c r="H162" s="4"/>
      <c r="I162" s="4"/>
      <c r="J162" s="10">
        <f t="shared" si="4"/>
        <v>0</v>
      </c>
      <c r="K162" s="10">
        <f t="shared" si="5"/>
        <v>0</v>
      </c>
      <c r="T162" s="28"/>
      <c r="U162" s="28"/>
    </row>
    <row r="163" spans="1:21" s="2" customFormat="1" x14ac:dyDescent="0.25">
      <c r="A163" t="s">
        <v>207</v>
      </c>
      <c r="B163" s="21">
        <v>72.302416648560012</v>
      </c>
      <c r="C163" s="193">
        <v>91.812592569600014</v>
      </c>
      <c r="D163" s="4"/>
      <c r="E163" s="4"/>
      <c r="F163" s="4"/>
      <c r="G163" s="4"/>
      <c r="H163" s="4"/>
      <c r="I163" s="4"/>
      <c r="J163" s="10">
        <f t="shared" si="4"/>
        <v>0</v>
      </c>
      <c r="K163" s="10">
        <f t="shared" si="5"/>
        <v>0</v>
      </c>
      <c r="T163" s="28"/>
      <c r="U163" s="28"/>
    </row>
    <row r="164" spans="1:21" s="2" customFormat="1" x14ac:dyDescent="0.25">
      <c r="A164" t="s">
        <v>208</v>
      </c>
      <c r="B164" s="21">
        <v>82.63133331264001</v>
      </c>
      <c r="C164" s="193">
        <v>104.43682404791998</v>
      </c>
      <c r="D164" s="4"/>
      <c r="E164" s="4"/>
      <c r="F164" s="4"/>
      <c r="G164" s="4"/>
      <c r="H164" s="4"/>
      <c r="I164" s="4"/>
      <c r="J164" s="10">
        <f t="shared" si="4"/>
        <v>0</v>
      </c>
      <c r="K164" s="10">
        <f t="shared" si="5"/>
        <v>0</v>
      </c>
      <c r="T164" s="28"/>
      <c r="U164" s="28"/>
    </row>
    <row r="165" spans="1:21" s="2" customFormat="1" x14ac:dyDescent="0.25">
      <c r="A165" t="s">
        <v>209</v>
      </c>
      <c r="B165" s="21">
        <v>84.926648126879996</v>
      </c>
      <c r="C165" s="21">
        <v>0</v>
      </c>
      <c r="D165" s="4"/>
      <c r="E165" s="4"/>
      <c r="F165" s="1"/>
      <c r="G165" s="1"/>
      <c r="H165" s="1"/>
      <c r="I165" s="1"/>
      <c r="J165" s="10">
        <f t="shared" si="4"/>
        <v>0</v>
      </c>
      <c r="K165" s="10">
        <f t="shared" si="5"/>
        <v>0</v>
      </c>
      <c r="T165" s="28"/>
      <c r="U165" s="28"/>
    </row>
    <row r="166" spans="1:21" s="2" customFormat="1" x14ac:dyDescent="0.25">
      <c r="A166" t="s">
        <v>210</v>
      </c>
      <c r="B166" s="21">
        <v>89.517277755359999</v>
      </c>
      <c r="C166" s="21">
        <v>0</v>
      </c>
      <c r="D166" s="4"/>
      <c r="E166" s="4"/>
      <c r="G166" s="1"/>
      <c r="H166" s="1"/>
      <c r="I166" s="1"/>
      <c r="J166" s="10">
        <f t="shared" si="4"/>
        <v>0</v>
      </c>
      <c r="K166" s="10">
        <f t="shared" si="5"/>
        <v>0</v>
      </c>
      <c r="T166" s="28"/>
      <c r="U166" s="28"/>
    </row>
    <row r="167" spans="1:21" s="2" customFormat="1" x14ac:dyDescent="0.25">
      <c r="A167" t="s">
        <v>211</v>
      </c>
      <c r="B167" s="21">
        <v>94.107907383840001</v>
      </c>
      <c r="C167" s="21">
        <v>0</v>
      </c>
      <c r="D167" s="4"/>
      <c r="E167" s="4"/>
      <c r="F167" s="1"/>
      <c r="G167" s="1"/>
      <c r="H167" s="1"/>
      <c r="I167" s="1"/>
      <c r="J167" s="10">
        <f t="shared" si="4"/>
        <v>0</v>
      </c>
      <c r="K167" s="10">
        <f t="shared" si="5"/>
        <v>0</v>
      </c>
      <c r="T167" s="28"/>
      <c r="U167" s="28"/>
    </row>
    <row r="168" spans="1:21" s="2" customFormat="1" x14ac:dyDescent="0.25">
      <c r="A168" t="s">
        <v>212</v>
      </c>
      <c r="B168" s="21">
        <v>100.99385182656</v>
      </c>
      <c r="C168" s="21">
        <v>0</v>
      </c>
      <c r="D168" s="4"/>
      <c r="E168" s="4"/>
      <c r="F168" s="1"/>
      <c r="G168" s="1"/>
      <c r="H168" s="1"/>
      <c r="I168" s="1"/>
      <c r="J168" s="10">
        <f t="shared" si="4"/>
        <v>0</v>
      </c>
      <c r="K168" s="10">
        <f t="shared" si="5"/>
        <v>0</v>
      </c>
      <c r="T168" s="28"/>
      <c r="U168" s="28"/>
    </row>
    <row r="169" spans="1:21" s="2" customFormat="1" x14ac:dyDescent="0.25">
      <c r="A169" t="s">
        <v>213</v>
      </c>
      <c r="B169" s="21">
        <v>110.17511108351998</v>
      </c>
      <c r="C169" s="21">
        <v>0</v>
      </c>
      <c r="D169" s="4"/>
      <c r="E169" s="4"/>
      <c r="F169" s="1"/>
      <c r="G169" s="1"/>
      <c r="H169" s="1"/>
      <c r="I169" s="1"/>
      <c r="J169" s="10">
        <f t="shared" si="4"/>
        <v>0</v>
      </c>
      <c r="K169" s="10">
        <f t="shared" si="5"/>
        <v>0</v>
      </c>
      <c r="T169" s="28"/>
      <c r="U169" s="28"/>
    </row>
    <row r="170" spans="1:21" s="2" customFormat="1" x14ac:dyDescent="0.25">
      <c r="A170"/>
      <c r="B170" s="21">
        <v>0</v>
      </c>
      <c r="C170" s="159">
        <v>0</v>
      </c>
      <c r="D170" s="7" t="s">
        <v>99</v>
      </c>
      <c r="E170" s="8" t="s">
        <v>100</v>
      </c>
      <c r="F170" s="8" t="s">
        <v>225</v>
      </c>
      <c r="G170" s="8" t="s">
        <v>162</v>
      </c>
      <c r="H170" s="8" t="s">
        <v>163</v>
      </c>
      <c r="I170" s="9" t="s">
        <v>164</v>
      </c>
      <c r="J170" s="10"/>
      <c r="K170" s="10"/>
      <c r="T170" s="28"/>
      <c r="U170" s="28"/>
    </row>
    <row r="171" spans="1:21" s="2" customFormat="1" x14ac:dyDescent="0.25">
      <c r="A171" t="s">
        <v>214</v>
      </c>
      <c r="B171" s="21">
        <v>58.530527763119991</v>
      </c>
      <c r="C171" s="184">
        <v>73.450074055680005</v>
      </c>
      <c r="D171" s="4"/>
      <c r="E171" s="4"/>
      <c r="F171" s="4"/>
      <c r="G171" s="4">
        <v>0</v>
      </c>
      <c r="H171" s="4"/>
      <c r="I171" s="4"/>
      <c r="J171" s="10">
        <f t="shared" si="4"/>
        <v>0</v>
      </c>
      <c r="K171" s="10">
        <f t="shared" si="5"/>
        <v>0</v>
      </c>
      <c r="T171" s="28"/>
      <c r="U171" s="28"/>
    </row>
    <row r="172" spans="1:21" s="2" customFormat="1" x14ac:dyDescent="0.25">
      <c r="A172" t="s">
        <v>215</v>
      </c>
      <c r="B172" s="21">
        <v>64.268814798719987</v>
      </c>
      <c r="C172" s="184">
        <v>80.336018498399994</v>
      </c>
      <c r="D172" s="4"/>
      <c r="E172" s="4"/>
      <c r="F172" s="4"/>
      <c r="G172" s="4"/>
      <c r="H172" s="4">
        <v>0</v>
      </c>
      <c r="I172" s="4"/>
      <c r="J172" s="10">
        <f t="shared" si="4"/>
        <v>0</v>
      </c>
      <c r="K172" s="10">
        <f t="shared" si="5"/>
        <v>0</v>
      </c>
      <c r="T172" s="28"/>
      <c r="U172" s="28"/>
    </row>
    <row r="173" spans="1:21" s="2" customFormat="1" x14ac:dyDescent="0.25">
      <c r="A173" t="s">
        <v>216</v>
      </c>
      <c r="B173" s="21">
        <v>70.007101834320011</v>
      </c>
      <c r="C173" s="184">
        <v>87.221962941119997</v>
      </c>
      <c r="D173" s="4"/>
      <c r="E173" s="4"/>
      <c r="F173" s="4"/>
      <c r="G173" s="4"/>
      <c r="H173" s="4"/>
      <c r="I173" s="4"/>
      <c r="J173" s="10">
        <f t="shared" si="4"/>
        <v>0</v>
      </c>
      <c r="K173" s="10">
        <f t="shared" si="5"/>
        <v>0</v>
      </c>
      <c r="T173" s="28"/>
      <c r="U173" s="28"/>
    </row>
    <row r="174" spans="1:21" s="2" customFormat="1" x14ac:dyDescent="0.25">
      <c r="A174" t="s">
        <v>217</v>
      </c>
      <c r="B174" s="21">
        <v>74.597731462799985</v>
      </c>
      <c r="C174" s="184">
        <v>94.107907383840001</v>
      </c>
      <c r="D174" s="4"/>
      <c r="E174" s="4"/>
      <c r="F174" s="4"/>
      <c r="G174" s="4"/>
      <c r="H174" s="4"/>
      <c r="I174" s="4"/>
      <c r="J174" s="10">
        <f t="shared" si="4"/>
        <v>0</v>
      </c>
      <c r="K174" s="10">
        <f t="shared" si="5"/>
        <v>0</v>
      </c>
      <c r="T174" s="28"/>
      <c r="U174" s="28"/>
    </row>
    <row r="175" spans="1:21" s="2" customFormat="1" x14ac:dyDescent="0.25">
      <c r="A175" t="s">
        <v>218</v>
      </c>
      <c r="B175" s="21">
        <v>80.336018498399994</v>
      </c>
      <c r="C175" s="184">
        <v>100.99385182656</v>
      </c>
      <c r="D175" s="4"/>
      <c r="E175" s="4"/>
      <c r="F175" s="4"/>
      <c r="G175" s="4"/>
      <c r="H175" s="4"/>
      <c r="I175" s="4"/>
      <c r="J175" s="10">
        <f t="shared" si="4"/>
        <v>0</v>
      </c>
      <c r="K175" s="10">
        <f t="shared" si="5"/>
        <v>0</v>
      </c>
      <c r="T175" s="28"/>
      <c r="U175" s="28"/>
    </row>
    <row r="176" spans="1:21" s="2" customFormat="1" x14ac:dyDescent="0.25">
      <c r="A176" t="s">
        <v>219</v>
      </c>
      <c r="B176" s="21">
        <v>96.403222198080002</v>
      </c>
      <c r="C176" s="184">
        <v>119.35637034047998</v>
      </c>
      <c r="D176" s="4"/>
      <c r="E176" s="4"/>
      <c r="F176" s="4"/>
      <c r="G176" s="4"/>
      <c r="H176" s="4"/>
      <c r="I176" s="4"/>
      <c r="J176" s="10">
        <f t="shared" si="4"/>
        <v>0</v>
      </c>
      <c r="K176" s="10">
        <f t="shared" si="5"/>
        <v>0</v>
      </c>
      <c r="T176" s="28"/>
      <c r="U176" s="28"/>
    </row>
    <row r="177" spans="1:21" s="2" customFormat="1" x14ac:dyDescent="0.25">
      <c r="A177" t="s">
        <v>220</v>
      </c>
      <c r="B177" s="21">
        <v>102.14150923368</v>
      </c>
      <c r="C177" s="21">
        <v>0</v>
      </c>
      <c r="D177" s="4"/>
      <c r="E177" s="4"/>
      <c r="F177" s="1"/>
      <c r="G177" s="1"/>
      <c r="H177" s="1"/>
      <c r="I177" s="1"/>
      <c r="J177" s="10">
        <f t="shared" si="4"/>
        <v>0</v>
      </c>
      <c r="K177" s="10">
        <f t="shared" si="5"/>
        <v>0</v>
      </c>
      <c r="T177" s="28"/>
      <c r="U177" s="28"/>
    </row>
    <row r="178" spans="1:21" s="2" customFormat="1" x14ac:dyDescent="0.25">
      <c r="A178" t="s">
        <v>221</v>
      </c>
      <c r="B178" s="21">
        <v>96.403222198080002</v>
      </c>
      <c r="C178" s="21">
        <v>0</v>
      </c>
      <c r="D178" s="4"/>
      <c r="E178" s="4"/>
      <c r="G178" s="1"/>
      <c r="H178" s="1"/>
      <c r="I178" s="1"/>
      <c r="J178" s="10">
        <f t="shared" si="4"/>
        <v>0</v>
      </c>
      <c r="K178" s="10">
        <f t="shared" si="5"/>
        <v>0</v>
      </c>
      <c r="T178" s="28"/>
      <c r="U178" s="28"/>
    </row>
    <row r="179" spans="1:21" s="2" customFormat="1" x14ac:dyDescent="0.25">
      <c r="A179" t="s">
        <v>222</v>
      </c>
      <c r="B179" s="21">
        <v>102.14150923368</v>
      </c>
      <c r="C179" s="21">
        <v>0</v>
      </c>
      <c r="D179" s="4"/>
      <c r="E179" s="4"/>
      <c r="F179" s="1"/>
      <c r="G179" s="1"/>
      <c r="H179" s="1"/>
      <c r="I179" s="1"/>
      <c r="J179" s="10">
        <f t="shared" si="4"/>
        <v>0</v>
      </c>
      <c r="K179" s="10">
        <f t="shared" si="5"/>
        <v>0</v>
      </c>
      <c r="T179" s="28"/>
      <c r="U179" s="28"/>
    </row>
    <row r="180" spans="1:21" s="2" customFormat="1" x14ac:dyDescent="0.25">
      <c r="A180" t="s">
        <v>223</v>
      </c>
      <c r="B180" s="21">
        <v>106.73213886216</v>
      </c>
      <c r="C180" s="21">
        <v>0</v>
      </c>
      <c r="D180" s="4"/>
      <c r="E180" s="4"/>
      <c r="F180" s="1"/>
      <c r="G180" s="1"/>
      <c r="H180" s="1"/>
      <c r="I180" s="1"/>
      <c r="J180" s="10">
        <f t="shared" si="4"/>
        <v>0</v>
      </c>
      <c r="K180" s="10">
        <f t="shared" si="5"/>
        <v>0</v>
      </c>
      <c r="T180" s="28"/>
      <c r="U180" s="28"/>
    </row>
    <row r="181" spans="1:21" s="2" customFormat="1" x14ac:dyDescent="0.25">
      <c r="A181" t="s">
        <v>224</v>
      </c>
      <c r="B181" s="21">
        <v>117.06105552623998</v>
      </c>
      <c r="C181" s="21">
        <v>0</v>
      </c>
      <c r="D181" s="4"/>
      <c r="E181" s="4"/>
      <c r="F181" s="1"/>
      <c r="G181" s="1"/>
      <c r="H181" s="1"/>
      <c r="I181" s="1"/>
      <c r="J181" s="10">
        <f t="shared" si="4"/>
        <v>0</v>
      </c>
      <c r="K181" s="10">
        <f t="shared" si="5"/>
        <v>0</v>
      </c>
      <c r="T181" s="28"/>
      <c r="U181" s="28"/>
    </row>
    <row r="182" spans="1:21" s="2" customFormat="1" x14ac:dyDescent="0.25">
      <c r="A182"/>
      <c r="B182" s="10">
        <v>0</v>
      </c>
      <c r="C182" s="10">
        <v>0</v>
      </c>
      <c r="D182" s="12"/>
      <c r="E182" s="12"/>
      <c r="F182" s="12"/>
      <c r="G182" s="3"/>
      <c r="H182" s="3"/>
      <c r="J182" s="10"/>
      <c r="K182" s="10"/>
      <c r="T182" s="28"/>
      <c r="U182" s="28"/>
    </row>
    <row r="183" spans="1:21" s="2" customFormat="1" x14ac:dyDescent="0.25">
      <c r="A183"/>
      <c r="C183"/>
      <c r="D183" s="5" t="s">
        <v>226</v>
      </c>
      <c r="E183" s="5" t="s">
        <v>161</v>
      </c>
      <c r="F183" s="1"/>
      <c r="G183" s="262" t="s">
        <v>227</v>
      </c>
      <c r="H183" s="262"/>
      <c r="J183" s="10"/>
      <c r="K183" s="10"/>
      <c r="T183" s="28"/>
      <c r="U183" s="28"/>
    </row>
    <row r="184" spans="1:21" s="10" customFormat="1" x14ac:dyDescent="0.25">
      <c r="A184" s="204" t="s">
        <v>613</v>
      </c>
      <c r="C184" s="28"/>
      <c r="D184" s="207">
        <f>ROUND(SUM(J1:J181),2)</f>
        <v>0</v>
      </c>
      <c r="E184" s="207">
        <f>ROUND(SUM(K1:K181),2)</f>
        <v>0</v>
      </c>
      <c r="F184" s="22"/>
      <c r="G184" s="263">
        <f>ROUND((D184+E184),2)</f>
        <v>0</v>
      </c>
      <c r="H184" s="263"/>
      <c r="T184" s="28"/>
      <c r="U184" s="28"/>
    </row>
    <row r="185" spans="1:21" s="2" customFormat="1" x14ac:dyDescent="0.25">
      <c r="A185"/>
      <c r="C185"/>
      <c r="D185" s="7" t="s">
        <v>99</v>
      </c>
      <c r="E185" s="8" t="s">
        <v>100</v>
      </c>
      <c r="F185" s="8" t="s">
        <v>225</v>
      </c>
      <c r="G185" s="8" t="s">
        <v>162</v>
      </c>
      <c r="H185" s="8" t="s">
        <v>163</v>
      </c>
      <c r="I185" s="9" t="s">
        <v>164</v>
      </c>
      <c r="J185" s="10"/>
      <c r="K185" s="10"/>
    </row>
    <row r="186" spans="1:21" s="2" customFormat="1" x14ac:dyDescent="0.25">
      <c r="A186" s="17" t="s">
        <v>595</v>
      </c>
      <c r="C186"/>
      <c r="D186" s="164">
        <f t="shared" ref="D186:I186" si="6">SUM(D3:D181)</f>
        <v>0</v>
      </c>
      <c r="E186" s="164">
        <f t="shared" si="6"/>
        <v>0</v>
      </c>
      <c r="F186" s="164">
        <f t="shared" si="6"/>
        <v>0</v>
      </c>
      <c r="G186" s="164">
        <f t="shared" si="6"/>
        <v>0</v>
      </c>
      <c r="H186" s="164">
        <f t="shared" si="6"/>
        <v>0</v>
      </c>
      <c r="I186" s="195">
        <f t="shared" si="6"/>
        <v>0</v>
      </c>
      <c r="J186" s="10"/>
      <c r="K186" s="10"/>
    </row>
    <row r="187" spans="1:21" s="2" customFormat="1" x14ac:dyDescent="0.25">
      <c r="A187"/>
      <c r="C187"/>
      <c r="D187" s="1"/>
      <c r="E187" s="1"/>
      <c r="F187" s="1"/>
      <c r="G187" s="3"/>
      <c r="H187" s="3"/>
      <c r="J187" s="10"/>
      <c r="K187" s="10"/>
      <c r="T187" s="28"/>
      <c r="U187" s="28"/>
    </row>
    <row r="188" spans="1:21" s="2" customFormat="1" x14ac:dyDescent="0.25">
      <c r="A188" s="260" t="s">
        <v>253</v>
      </c>
      <c r="B188" s="260"/>
      <c r="C188" s="260"/>
      <c r="D188" s="11" t="s">
        <v>155</v>
      </c>
      <c r="E188" s="16" t="s">
        <v>241</v>
      </c>
      <c r="F188"/>
      <c r="G188" s="3"/>
      <c r="H188" s="3"/>
      <c r="J188" s="10"/>
      <c r="K188" s="10"/>
      <c r="T188" s="28"/>
      <c r="U188" s="28"/>
    </row>
    <row r="189" spans="1:21" s="2" customFormat="1" x14ac:dyDescent="0.25">
      <c r="A189" s="23" t="s">
        <v>151</v>
      </c>
      <c r="B189" s="10">
        <v>13.044855599999998</v>
      </c>
      <c r="C189" s="10"/>
      <c r="D189" s="4"/>
      <c r="E189" s="3">
        <f>IFERROR((ROUND((B189*D189),2)),"REVISAR")</f>
        <v>0</v>
      </c>
      <c r="F189" s="1"/>
      <c r="G189" s="3"/>
      <c r="H189" s="3"/>
      <c r="J189" s="10"/>
      <c r="K189" s="10"/>
      <c r="T189" s="28"/>
      <c r="U189" s="28"/>
    </row>
    <row r="190" spans="1:21" s="2" customFormat="1" x14ac:dyDescent="0.25">
      <c r="A190" s="24" t="s">
        <v>153</v>
      </c>
      <c r="B190" s="10">
        <v>20.706119999999995</v>
      </c>
      <c r="C190" s="10"/>
      <c r="D190" s="4"/>
      <c r="E190" s="3">
        <f t="shared" ref="E190:E208" si="7">IFERROR((ROUND((B190*D190),2)),"REVISAR")</f>
        <v>0</v>
      </c>
      <c r="F190" s="1"/>
      <c r="G190" s="3"/>
      <c r="H190" s="3"/>
      <c r="J190" s="10"/>
      <c r="K190" s="10"/>
      <c r="T190" s="28"/>
      <c r="U190" s="28"/>
    </row>
    <row r="191" spans="1:21" s="2" customFormat="1" x14ac:dyDescent="0.25">
      <c r="A191" s="24" t="s">
        <v>152</v>
      </c>
      <c r="B191" s="10">
        <v>15.840181799999998</v>
      </c>
      <c r="C191" s="10"/>
      <c r="D191" s="4"/>
      <c r="E191" s="3">
        <f t="shared" si="7"/>
        <v>0</v>
      </c>
      <c r="F191" s="1"/>
      <c r="G191" s="3"/>
      <c r="H191" s="3"/>
      <c r="J191" s="10"/>
      <c r="K191" s="10"/>
      <c r="T191" s="28"/>
      <c r="U191" s="28"/>
    </row>
    <row r="192" spans="1:21" s="2" customFormat="1" x14ac:dyDescent="0.25">
      <c r="A192" s="24" t="s">
        <v>154</v>
      </c>
      <c r="B192" s="10">
        <v>23.0873238</v>
      </c>
      <c r="C192" s="10"/>
      <c r="D192" s="4"/>
      <c r="E192" s="3">
        <f t="shared" si="7"/>
        <v>0</v>
      </c>
      <c r="F192" s="1"/>
      <c r="G192" s="3"/>
      <c r="H192" s="3"/>
      <c r="J192" s="10"/>
      <c r="K192" s="10"/>
      <c r="T192" s="28"/>
      <c r="U192" s="28"/>
    </row>
    <row r="193" spans="1:21" s="2" customFormat="1" x14ac:dyDescent="0.25">
      <c r="A193" s="24" t="s">
        <v>230</v>
      </c>
      <c r="B193" s="10">
        <v>38.927505599999996</v>
      </c>
      <c r="C193" s="10"/>
      <c r="D193" s="4"/>
      <c r="E193" s="3">
        <f t="shared" si="7"/>
        <v>0</v>
      </c>
      <c r="F193" s="1"/>
      <c r="G193" s="3"/>
      <c r="H193" s="3"/>
      <c r="J193" s="10"/>
      <c r="K193" s="10"/>
      <c r="T193" s="28"/>
      <c r="U193" s="28"/>
    </row>
    <row r="194" spans="1:21" s="2" customFormat="1" x14ac:dyDescent="0.25">
      <c r="A194" s="24" t="s">
        <v>231</v>
      </c>
      <c r="B194" s="10">
        <v>58.391258399999998</v>
      </c>
      <c r="C194" s="10"/>
      <c r="D194" s="4"/>
      <c r="E194" s="3">
        <f t="shared" si="7"/>
        <v>0</v>
      </c>
      <c r="F194" s="1"/>
      <c r="G194" s="3"/>
      <c r="H194" s="3"/>
      <c r="J194" s="10"/>
      <c r="K194" s="10"/>
      <c r="T194" s="28"/>
      <c r="U194" s="28"/>
    </row>
    <row r="195" spans="1:21" s="2" customFormat="1" x14ac:dyDescent="0.25">
      <c r="A195" t="s">
        <v>232</v>
      </c>
      <c r="B195" s="10">
        <v>86.344520399999993</v>
      </c>
      <c r="C195" s="10"/>
      <c r="D195" s="4"/>
      <c r="E195" s="3">
        <f t="shared" si="7"/>
        <v>0</v>
      </c>
      <c r="F195" s="1"/>
      <c r="G195" s="3"/>
      <c r="H195" s="3"/>
      <c r="J195" s="10"/>
      <c r="K195" s="10"/>
      <c r="T195" s="28"/>
      <c r="U195" s="28"/>
    </row>
    <row r="196" spans="1:21" s="2" customFormat="1" x14ac:dyDescent="0.25">
      <c r="A196" t="s">
        <v>233</v>
      </c>
      <c r="B196" s="10">
        <v>144.73577880000002</v>
      </c>
      <c r="C196" s="10"/>
      <c r="D196" s="4"/>
      <c r="E196" s="3">
        <f t="shared" si="7"/>
        <v>0</v>
      </c>
      <c r="F196" s="1"/>
      <c r="G196" s="3"/>
      <c r="H196" s="3"/>
      <c r="J196" s="10"/>
      <c r="K196" s="10"/>
      <c r="T196" s="28"/>
      <c r="U196" s="28"/>
    </row>
    <row r="197" spans="1:21" s="2" customFormat="1" x14ac:dyDescent="0.25">
      <c r="A197" t="s">
        <v>147</v>
      </c>
      <c r="B197" s="10">
        <v>32.819200199999997</v>
      </c>
      <c r="C197" s="10"/>
      <c r="D197" s="4"/>
      <c r="E197" s="3">
        <f t="shared" si="7"/>
        <v>0</v>
      </c>
      <c r="F197" s="1"/>
      <c r="G197" s="3"/>
      <c r="H197" s="3"/>
      <c r="J197" s="10"/>
      <c r="K197" s="10"/>
      <c r="T197" s="28"/>
      <c r="U197" s="28"/>
    </row>
    <row r="198" spans="1:21" s="2" customFormat="1" x14ac:dyDescent="0.25">
      <c r="A198" t="s">
        <v>148</v>
      </c>
      <c r="B198" s="10">
        <v>47.417014799999997</v>
      </c>
      <c r="C198" s="10"/>
      <c r="D198" s="4"/>
      <c r="E198" s="3">
        <f t="shared" si="7"/>
        <v>0</v>
      </c>
      <c r="F198" s="1"/>
      <c r="G198" s="3"/>
      <c r="H198" s="3"/>
      <c r="J198" s="10"/>
      <c r="K198" s="10"/>
      <c r="T198" s="28"/>
      <c r="U198" s="28"/>
    </row>
    <row r="199" spans="1:21" s="2" customFormat="1" x14ac:dyDescent="0.25">
      <c r="A199" t="s">
        <v>149</v>
      </c>
      <c r="B199" s="10">
        <v>36.546301799999995</v>
      </c>
      <c r="C199" s="10"/>
      <c r="D199" s="4"/>
      <c r="E199" s="3">
        <f t="shared" si="7"/>
        <v>0</v>
      </c>
      <c r="F199" s="1"/>
      <c r="G199" s="3"/>
      <c r="H199" s="3"/>
      <c r="J199" s="10"/>
      <c r="K199" s="10"/>
      <c r="T199" s="28"/>
      <c r="U199" s="28"/>
    </row>
    <row r="200" spans="1:21" s="2" customFormat="1" x14ac:dyDescent="0.25">
      <c r="A200" t="s">
        <v>150</v>
      </c>
      <c r="B200" s="10">
        <v>57.148891200000001</v>
      </c>
      <c r="C200" s="10"/>
      <c r="D200" s="4"/>
      <c r="E200" s="3">
        <f t="shared" si="7"/>
        <v>0</v>
      </c>
      <c r="F200" s="1"/>
      <c r="G200" s="3"/>
      <c r="H200" s="3"/>
      <c r="J200" s="10"/>
      <c r="K200" s="10"/>
      <c r="T200" s="28"/>
      <c r="U200" s="28"/>
    </row>
    <row r="201" spans="1:21" s="2" customFormat="1" x14ac:dyDescent="0.25">
      <c r="A201" t="s">
        <v>234</v>
      </c>
      <c r="B201" s="10">
        <v>57.148891200000001</v>
      </c>
      <c r="C201" s="10"/>
      <c r="D201" s="4"/>
      <c r="E201" s="3">
        <f t="shared" si="7"/>
        <v>0</v>
      </c>
      <c r="F201" s="1"/>
      <c r="G201" s="3"/>
      <c r="H201" s="3"/>
      <c r="J201" s="10"/>
      <c r="K201" s="10"/>
      <c r="T201" s="28"/>
      <c r="U201" s="28"/>
    </row>
    <row r="202" spans="1:21" s="2" customFormat="1" x14ac:dyDescent="0.25">
      <c r="A202" t="s">
        <v>235</v>
      </c>
      <c r="B202" s="10">
        <v>81.478582199999991</v>
      </c>
      <c r="C202" s="10"/>
      <c r="D202" s="4"/>
      <c r="E202" s="3">
        <f t="shared" si="7"/>
        <v>0</v>
      </c>
      <c r="F202" s="1"/>
      <c r="G202" s="3"/>
      <c r="H202" s="3"/>
      <c r="J202" s="10"/>
      <c r="K202" s="10"/>
      <c r="T202" s="28"/>
      <c r="U202" s="28"/>
    </row>
    <row r="203" spans="1:21" s="2" customFormat="1" x14ac:dyDescent="0.25">
      <c r="A203" t="s">
        <v>236</v>
      </c>
      <c r="B203" s="10">
        <v>31.680363599999996</v>
      </c>
      <c r="C203" s="10"/>
      <c r="D203" s="4"/>
      <c r="E203" s="3">
        <f t="shared" si="7"/>
        <v>0</v>
      </c>
      <c r="F203" s="1"/>
      <c r="G203" s="3"/>
      <c r="H203" s="3"/>
      <c r="J203" s="10"/>
      <c r="K203" s="10"/>
      <c r="T203" s="28"/>
      <c r="U203" s="28"/>
    </row>
    <row r="204" spans="1:21" s="2" customFormat="1" x14ac:dyDescent="0.25">
      <c r="A204" s="25" t="s">
        <v>237</v>
      </c>
      <c r="B204" s="10">
        <v>40.169872799999993</v>
      </c>
      <c r="C204" s="10"/>
      <c r="D204" s="4"/>
      <c r="E204" s="3">
        <f t="shared" si="7"/>
        <v>0</v>
      </c>
      <c r="F204" s="1"/>
      <c r="G204" s="3"/>
      <c r="H204" s="3"/>
      <c r="J204" s="10"/>
      <c r="K204" s="10"/>
      <c r="T204" s="28"/>
      <c r="U204" s="28"/>
    </row>
    <row r="205" spans="1:21" s="2" customFormat="1" x14ac:dyDescent="0.25">
      <c r="A205" t="s">
        <v>239</v>
      </c>
      <c r="B205" s="10">
        <v>1.4494283999999997</v>
      </c>
      <c r="C205" s="10"/>
      <c r="D205" s="4"/>
      <c r="E205" s="3">
        <f t="shared" si="7"/>
        <v>0</v>
      </c>
      <c r="F205" s="1"/>
      <c r="G205" s="3"/>
      <c r="H205" s="3"/>
      <c r="J205" s="10"/>
      <c r="K205" s="10"/>
      <c r="T205" s="28"/>
      <c r="U205" s="28"/>
    </row>
    <row r="206" spans="1:21" s="2" customFormat="1" x14ac:dyDescent="0.25">
      <c r="A206" t="s">
        <v>238</v>
      </c>
      <c r="B206" s="10">
        <v>1.4494283999999997</v>
      </c>
      <c r="C206" s="10"/>
      <c r="D206" s="4"/>
      <c r="E206" s="3">
        <f t="shared" si="7"/>
        <v>0</v>
      </c>
      <c r="F206" s="1"/>
      <c r="G206" s="3"/>
      <c r="H206" s="3"/>
      <c r="J206" s="10"/>
      <c r="K206" s="10"/>
      <c r="T206" s="28"/>
      <c r="U206" s="28"/>
    </row>
    <row r="207" spans="1:21" s="2" customFormat="1" x14ac:dyDescent="0.25">
      <c r="A207" t="s">
        <v>229</v>
      </c>
      <c r="B207" s="10">
        <v>2.4847343999999998</v>
      </c>
      <c r="C207" s="10"/>
      <c r="D207" s="4"/>
      <c r="E207" s="3">
        <f t="shared" si="7"/>
        <v>0</v>
      </c>
      <c r="F207" s="1"/>
      <c r="G207" s="3"/>
      <c r="H207" s="3"/>
      <c r="J207" s="10"/>
      <c r="K207" s="10"/>
      <c r="T207" s="28"/>
      <c r="U207" s="28"/>
    </row>
    <row r="208" spans="1:21" s="2" customFormat="1" x14ac:dyDescent="0.25">
      <c r="A208" t="s">
        <v>240</v>
      </c>
      <c r="B208" s="10">
        <v>192.98103839999999</v>
      </c>
      <c r="C208" s="10"/>
      <c r="D208" s="4"/>
      <c r="E208" s="3">
        <f t="shared" si="7"/>
        <v>0</v>
      </c>
      <c r="F208" s="1"/>
      <c r="G208" s="3"/>
      <c r="H208" s="3"/>
      <c r="J208" s="10"/>
      <c r="K208" s="10"/>
      <c r="T208" s="28"/>
      <c r="U208" s="28"/>
    </row>
    <row r="209" spans="1:12" s="2" customFormat="1" x14ac:dyDescent="0.25">
      <c r="A209"/>
      <c r="B209" s="10"/>
      <c r="C209" s="10"/>
      <c r="D209" s="1"/>
      <c r="E209" s="22"/>
      <c r="F209" s="1"/>
      <c r="G209" s="1"/>
      <c r="H209" s="1"/>
      <c r="J209" s="10"/>
      <c r="K209" s="10"/>
    </row>
    <row r="210" spans="1:12" x14ac:dyDescent="0.25">
      <c r="A210" s="17" t="s">
        <v>156</v>
      </c>
      <c r="B210" s="10"/>
      <c r="C210" s="10"/>
      <c r="E210" s="15">
        <f>ROUND((SUM(E189:E208)),2)</f>
        <v>0</v>
      </c>
      <c r="G210" s="3"/>
      <c r="H210" s="3"/>
    </row>
    <row r="211" spans="1:12" x14ac:dyDescent="0.25">
      <c r="B211" s="10"/>
      <c r="C211" s="10"/>
      <c r="G211" s="3"/>
      <c r="H211" s="3"/>
    </row>
    <row r="213" spans="1:12" x14ac:dyDescent="0.25">
      <c r="A213" s="17" t="s">
        <v>101</v>
      </c>
      <c r="E213" s="4"/>
      <c r="G213" s="3"/>
      <c r="H213" s="3"/>
    </row>
    <row r="214" spans="1:12" x14ac:dyDescent="0.25">
      <c r="E214" s="12"/>
      <c r="G214" s="3"/>
      <c r="H214" s="3"/>
    </row>
    <row r="216" spans="1:12" s="28" customFormat="1" x14ac:dyDescent="0.25">
      <c r="A216" s="204" t="s">
        <v>157</v>
      </c>
      <c r="B216" s="10"/>
      <c r="C216" s="205"/>
      <c r="D216" s="22"/>
      <c r="E216" s="265">
        <f>IFERROR((ROUND((G184+E210)-((G184+E210)*E213/100),2)),"VER DTO")</f>
        <v>0</v>
      </c>
      <c r="F216" s="266"/>
      <c r="G216" s="206" t="s">
        <v>160</v>
      </c>
      <c r="H216" s="22"/>
      <c r="I216" s="10"/>
      <c r="J216" s="10"/>
      <c r="K216" s="10"/>
    </row>
    <row r="217" spans="1:12" s="28" customFormat="1" x14ac:dyDescent="0.25">
      <c r="A217" s="204" t="s">
        <v>158</v>
      </c>
      <c r="B217" s="10"/>
      <c r="C217" s="205"/>
      <c r="D217" s="22"/>
      <c r="E217" s="265">
        <f>IFERROR((ROUND(E216*1.21,2)),"REVISAR")</f>
        <v>0</v>
      </c>
      <c r="F217" s="266"/>
      <c r="G217" s="206" t="s">
        <v>159</v>
      </c>
      <c r="H217" s="22"/>
      <c r="I217" s="10"/>
      <c r="J217" s="10"/>
      <c r="K217" s="10"/>
    </row>
    <row r="219" spans="1:12" ht="21" x14ac:dyDescent="0.35">
      <c r="A219" s="267" t="s">
        <v>608</v>
      </c>
      <c r="B219" s="267"/>
      <c r="C219" s="267"/>
      <c r="D219" s="267"/>
      <c r="E219" s="267"/>
      <c r="F219" s="267"/>
      <c r="G219" s="267"/>
      <c r="H219" s="267"/>
      <c r="I219" s="267"/>
      <c r="J219" s="267"/>
      <c r="K219" s="210"/>
      <c r="L219" s="75"/>
    </row>
    <row r="220" spans="1:12" x14ac:dyDescent="0.25">
      <c r="A220" s="17" t="s">
        <v>594</v>
      </c>
      <c r="E220" s="4"/>
    </row>
    <row r="222" spans="1:12" s="28" customFormat="1" x14ac:dyDescent="0.25">
      <c r="A222" s="204" t="s">
        <v>592</v>
      </c>
      <c r="B222" s="10"/>
      <c r="D222" s="22"/>
      <c r="E222" s="264">
        <f>IFERROR(ROUND((E216*E220/100)+E216,2),"REVISAR")</f>
        <v>0</v>
      </c>
      <c r="F222" s="264"/>
      <c r="G222" s="206" t="s">
        <v>160</v>
      </c>
      <c r="H222" s="10"/>
      <c r="I222" s="10"/>
      <c r="J222" s="10"/>
      <c r="K222" s="10"/>
    </row>
    <row r="223" spans="1:12" s="28" customFormat="1" x14ac:dyDescent="0.25">
      <c r="A223" s="204" t="s">
        <v>593</v>
      </c>
      <c r="B223" s="10"/>
      <c r="D223" s="22"/>
      <c r="E223" s="264">
        <f>IFERROR((ROUND(E222*1.21,2)),"REVISAR")</f>
        <v>0</v>
      </c>
      <c r="F223" s="264"/>
      <c r="G223" s="206" t="s">
        <v>159</v>
      </c>
      <c r="H223" s="10"/>
      <c r="I223" s="10"/>
      <c r="J223" s="10"/>
      <c r="K223" s="10"/>
    </row>
    <row r="226" spans="1:15" ht="14.45" customHeight="1" x14ac:dyDescent="0.25">
      <c r="A226" s="252" t="s">
        <v>606</v>
      </c>
      <c r="B226" s="253"/>
      <c r="C226" s="253"/>
      <c r="D226" s="253"/>
      <c r="E226" s="253"/>
      <c r="F226" s="253"/>
      <c r="G226" s="253"/>
      <c r="H226" s="253"/>
      <c r="I226" s="253"/>
      <c r="J226" s="253"/>
      <c r="K226" s="253"/>
      <c r="L226" s="253"/>
      <c r="M226" s="167"/>
      <c r="N226" s="167"/>
      <c r="O226" s="167"/>
    </row>
    <row r="227" spans="1:15" ht="14.45" customHeight="1" x14ac:dyDescent="0.25">
      <c r="A227" s="252"/>
      <c r="B227" s="253"/>
      <c r="C227" s="253"/>
      <c r="D227" s="253"/>
      <c r="E227" s="253"/>
      <c r="F227" s="253"/>
      <c r="G227" s="253"/>
      <c r="H227" s="253"/>
      <c r="I227" s="253"/>
      <c r="J227" s="253"/>
      <c r="K227" s="253"/>
      <c r="L227" s="253"/>
      <c r="M227" s="167"/>
      <c r="N227" s="167"/>
      <c r="O227" s="167"/>
    </row>
    <row r="228" spans="1:15" ht="15" customHeight="1" thickBot="1" x14ac:dyDescent="0.3">
      <c r="A228" s="252"/>
      <c r="B228" s="253"/>
      <c r="C228" s="253"/>
      <c r="D228" s="253"/>
      <c r="E228" s="253"/>
      <c r="F228" s="253"/>
      <c r="G228" s="253"/>
      <c r="H228" s="253"/>
      <c r="I228" s="253"/>
      <c r="J228" s="253"/>
      <c r="K228" s="253"/>
      <c r="L228" s="253"/>
      <c r="M228" s="167"/>
      <c r="N228" s="167"/>
      <c r="O228" s="167"/>
    </row>
    <row r="229" spans="1:15" ht="15.75" thickBot="1" x14ac:dyDescent="0.3">
      <c r="A229" s="194" t="s">
        <v>611</v>
      </c>
      <c r="B229" s="142"/>
      <c r="C229" s="143"/>
      <c r="D229" s="144" t="s">
        <v>579</v>
      </c>
      <c r="E229" s="145"/>
      <c r="F229" s="145"/>
      <c r="G229" s="172"/>
      <c r="H229" s="153"/>
      <c r="I229" s="168" t="s">
        <v>580</v>
      </c>
      <c r="J229" s="211"/>
      <c r="K229" s="211"/>
      <c r="L229" s="166"/>
    </row>
    <row r="230" spans="1:15" ht="15.75" thickBot="1" x14ac:dyDescent="0.3">
      <c r="A230" s="146"/>
      <c r="D230" s="147" t="s">
        <v>581</v>
      </c>
      <c r="E230" s="148"/>
      <c r="F230" s="148"/>
      <c r="G230" s="173"/>
      <c r="H230" s="176"/>
      <c r="I230" s="169" t="s">
        <v>582</v>
      </c>
      <c r="J230" s="212"/>
      <c r="K230" s="212"/>
      <c r="L230" s="149"/>
    </row>
    <row r="231" spans="1:15" ht="21.75" thickBot="1" x14ac:dyDescent="0.4">
      <c r="A231" s="150" t="s">
        <v>583</v>
      </c>
      <c r="D231" s="151" t="s">
        <v>584</v>
      </c>
      <c r="E231" s="152"/>
      <c r="F231" s="152"/>
      <c r="G231" s="174" t="s">
        <v>585</v>
      </c>
      <c r="H231" s="177"/>
      <c r="I231" s="170" t="s">
        <v>584</v>
      </c>
      <c r="J231" s="213"/>
      <c r="K231" s="214" t="s">
        <v>585</v>
      </c>
      <c r="L231" s="149"/>
    </row>
    <row r="232" spans="1:15" ht="21.75" thickBot="1" x14ac:dyDescent="0.4">
      <c r="A232" s="150" t="s">
        <v>586</v>
      </c>
      <c r="D232" s="179"/>
      <c r="E232" s="254" t="s">
        <v>587</v>
      </c>
      <c r="F232" s="255"/>
      <c r="G232" s="180"/>
      <c r="H232" s="178"/>
      <c r="I232" s="181"/>
      <c r="J232" s="244" t="s">
        <v>587</v>
      </c>
      <c r="K232" s="243"/>
      <c r="L232" s="149"/>
    </row>
    <row r="233" spans="1:15" ht="21.75" thickBot="1" x14ac:dyDescent="0.4">
      <c r="A233" s="150" t="s">
        <v>588</v>
      </c>
      <c r="D233" s="153"/>
      <c r="E233" s="153"/>
      <c r="F233" s="153"/>
      <c r="G233" s="175"/>
      <c r="H233" s="153"/>
      <c r="I233" s="171"/>
      <c r="J233" s="216"/>
      <c r="K233" s="216"/>
      <c r="L233" s="149"/>
    </row>
    <row r="234" spans="1:15" s="196" customFormat="1" ht="19.5" thickBot="1" x14ac:dyDescent="0.3">
      <c r="A234" s="197"/>
      <c r="B234" s="141"/>
      <c r="C234" s="198"/>
      <c r="D234" s="256" t="s">
        <v>589</v>
      </c>
      <c r="E234" s="257"/>
      <c r="F234" s="258"/>
      <c r="G234" s="199"/>
      <c r="H234" s="178"/>
      <c r="I234" s="257" t="s">
        <v>590</v>
      </c>
      <c r="J234" s="257"/>
      <c r="K234" s="217" t="str">
        <f>IFERROR(((G234*(I232/D232))*(K232/G232)),"")</f>
        <v/>
      </c>
      <c r="L234" s="154"/>
    </row>
    <row r="235" spans="1:15" s="196" customFormat="1" x14ac:dyDescent="0.25">
      <c r="A235" s="259" t="s">
        <v>591</v>
      </c>
      <c r="B235" s="259"/>
      <c r="C235" s="259"/>
      <c r="D235" s="259"/>
      <c r="E235" s="259"/>
      <c r="F235" s="259"/>
      <c r="G235" s="259"/>
      <c r="H235" s="259"/>
      <c r="I235" s="259"/>
      <c r="J235" s="259"/>
      <c r="K235" s="259"/>
      <c r="L235" s="259"/>
      <c r="M235" s="2"/>
      <c r="O235" s="2"/>
    </row>
    <row r="236" spans="1:15" x14ac:dyDescent="0.25">
      <c r="I236" s="1"/>
      <c r="J236" s="22"/>
      <c r="K236" s="22"/>
      <c r="L236" s="75"/>
    </row>
    <row r="237" spans="1:15" ht="14.45" customHeight="1" x14ac:dyDescent="0.25">
      <c r="A237" s="252" t="s">
        <v>606</v>
      </c>
      <c r="B237" s="253"/>
      <c r="C237" s="253"/>
      <c r="D237" s="253"/>
      <c r="E237" s="253"/>
      <c r="F237" s="253"/>
      <c r="G237" s="253"/>
      <c r="H237" s="253"/>
      <c r="I237" s="253"/>
      <c r="J237" s="253"/>
      <c r="K237" s="253"/>
      <c r="L237" s="253"/>
      <c r="M237" s="167"/>
      <c r="N237" s="167"/>
      <c r="O237" s="167"/>
    </row>
    <row r="238" spans="1:15" ht="14.45" customHeight="1" x14ac:dyDescent="0.25">
      <c r="A238" s="252"/>
      <c r="B238" s="253"/>
      <c r="C238" s="253"/>
      <c r="D238" s="253"/>
      <c r="E238" s="253"/>
      <c r="F238" s="253"/>
      <c r="G238" s="253"/>
      <c r="H238" s="253"/>
      <c r="I238" s="253"/>
      <c r="J238" s="253"/>
      <c r="K238" s="253"/>
      <c r="L238" s="253"/>
      <c r="M238" s="167"/>
      <c r="N238" s="167"/>
      <c r="O238" s="167"/>
    </row>
    <row r="239" spans="1:15" ht="15" customHeight="1" thickBot="1" x14ac:dyDescent="0.3">
      <c r="A239" s="252"/>
      <c r="B239" s="253"/>
      <c r="C239" s="253"/>
      <c r="D239" s="253"/>
      <c r="E239" s="253"/>
      <c r="F239" s="253"/>
      <c r="G239" s="253"/>
      <c r="H239" s="253"/>
      <c r="I239" s="253"/>
      <c r="J239" s="253"/>
      <c r="K239" s="253"/>
      <c r="L239" s="253"/>
      <c r="M239" s="167"/>
      <c r="N239" s="167"/>
      <c r="O239" s="167"/>
    </row>
    <row r="240" spans="1:15" ht="15.75" thickBot="1" x14ac:dyDescent="0.3">
      <c r="A240" s="194" t="s">
        <v>611</v>
      </c>
      <c r="B240" s="142"/>
      <c r="C240" s="143"/>
      <c r="D240" s="144" t="s">
        <v>579</v>
      </c>
      <c r="E240" s="145"/>
      <c r="F240" s="145"/>
      <c r="G240" s="172"/>
      <c r="H240" s="153"/>
      <c r="I240" s="168" t="s">
        <v>580</v>
      </c>
      <c r="J240" s="211"/>
      <c r="K240" s="211"/>
      <c r="L240" s="166"/>
    </row>
    <row r="241" spans="1:15" ht="15.75" thickBot="1" x14ac:dyDescent="0.3">
      <c r="A241" s="146"/>
      <c r="D241" s="147" t="s">
        <v>581</v>
      </c>
      <c r="E241" s="148"/>
      <c r="F241" s="148"/>
      <c r="G241" s="173"/>
      <c r="H241" s="176"/>
      <c r="I241" s="169" t="s">
        <v>582</v>
      </c>
      <c r="J241" s="212"/>
      <c r="K241" s="212"/>
      <c r="L241" s="149"/>
    </row>
    <row r="242" spans="1:15" ht="21.75" thickBot="1" x14ac:dyDescent="0.4">
      <c r="A242" s="150" t="s">
        <v>583</v>
      </c>
      <c r="D242" s="151" t="s">
        <v>584</v>
      </c>
      <c r="E242" s="152"/>
      <c r="F242" s="152"/>
      <c r="G242" s="174" t="s">
        <v>585</v>
      </c>
      <c r="H242" s="177"/>
      <c r="I242" s="170" t="s">
        <v>584</v>
      </c>
      <c r="J242" s="213"/>
      <c r="K242" s="214" t="s">
        <v>585</v>
      </c>
      <c r="L242" s="149"/>
    </row>
    <row r="243" spans="1:15" ht="21.75" thickBot="1" x14ac:dyDescent="0.4">
      <c r="A243" s="150" t="s">
        <v>586</v>
      </c>
      <c r="D243" s="179"/>
      <c r="E243" s="254" t="s">
        <v>587</v>
      </c>
      <c r="F243" s="255"/>
      <c r="G243" s="180"/>
      <c r="H243" s="178"/>
      <c r="I243" s="181"/>
      <c r="J243" s="244" t="s">
        <v>587</v>
      </c>
      <c r="K243" s="243"/>
      <c r="L243" s="149"/>
    </row>
    <row r="244" spans="1:15" ht="21.75" thickBot="1" x14ac:dyDescent="0.4">
      <c r="A244" s="150" t="s">
        <v>588</v>
      </c>
      <c r="D244" s="153"/>
      <c r="E244" s="153"/>
      <c r="F244" s="153"/>
      <c r="G244" s="175"/>
      <c r="H244" s="153"/>
      <c r="I244" s="171"/>
      <c r="J244" s="216"/>
      <c r="K244" s="216"/>
      <c r="L244" s="149"/>
    </row>
    <row r="245" spans="1:15" s="196" customFormat="1" ht="19.5" thickBot="1" x14ac:dyDescent="0.3">
      <c r="A245" s="197"/>
      <c r="B245" s="141"/>
      <c r="C245" s="198"/>
      <c r="D245" s="256" t="s">
        <v>589</v>
      </c>
      <c r="E245" s="257"/>
      <c r="F245" s="258"/>
      <c r="G245" s="199"/>
      <c r="H245" s="178"/>
      <c r="I245" s="257" t="s">
        <v>590</v>
      </c>
      <c r="J245" s="257"/>
      <c r="K245" s="217" t="str">
        <f>IFERROR(((G245*(I243/D243))*(K243/G243)),"")</f>
        <v/>
      </c>
      <c r="L245" s="154"/>
    </row>
    <row r="246" spans="1:15" s="196" customFormat="1" x14ac:dyDescent="0.25">
      <c r="A246" s="259" t="s">
        <v>591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"/>
      <c r="O246" s="2"/>
    </row>
    <row r="248" spans="1:15" ht="14.45" customHeight="1" x14ac:dyDescent="0.25">
      <c r="A248" s="252" t="s">
        <v>606</v>
      </c>
      <c r="B248" s="253"/>
      <c r="C248" s="253"/>
      <c r="D248" s="253"/>
      <c r="E248" s="253"/>
      <c r="F248" s="253"/>
      <c r="G248" s="253"/>
      <c r="H248" s="253"/>
      <c r="I248" s="253"/>
      <c r="J248" s="253"/>
      <c r="K248" s="253"/>
      <c r="L248" s="253"/>
      <c r="M248" s="167"/>
      <c r="N248" s="167"/>
      <c r="O248" s="167"/>
    </row>
    <row r="249" spans="1:15" ht="14.45" customHeight="1" x14ac:dyDescent="0.25">
      <c r="A249" s="252"/>
      <c r="B249" s="253"/>
      <c r="C249" s="253"/>
      <c r="D249" s="253"/>
      <c r="E249" s="253"/>
      <c r="F249" s="253"/>
      <c r="G249" s="253"/>
      <c r="H249" s="253"/>
      <c r="I249" s="253"/>
      <c r="J249" s="253"/>
      <c r="K249" s="253"/>
      <c r="L249" s="253"/>
      <c r="M249" s="167"/>
      <c r="N249" s="167"/>
      <c r="O249" s="167"/>
    </row>
    <row r="250" spans="1:15" ht="15" customHeight="1" thickBot="1" x14ac:dyDescent="0.3">
      <c r="A250" s="252"/>
      <c r="B250" s="253"/>
      <c r="C250" s="253"/>
      <c r="D250" s="253"/>
      <c r="E250" s="253"/>
      <c r="F250" s="253"/>
      <c r="G250" s="253"/>
      <c r="H250" s="253"/>
      <c r="I250" s="253"/>
      <c r="J250" s="253"/>
      <c r="K250" s="253"/>
      <c r="L250" s="253"/>
      <c r="M250" s="167"/>
      <c r="N250" s="167"/>
      <c r="O250" s="167"/>
    </row>
    <row r="251" spans="1:15" ht="15.75" thickBot="1" x14ac:dyDescent="0.3">
      <c r="A251" s="194" t="s">
        <v>611</v>
      </c>
      <c r="B251" s="142"/>
      <c r="C251" s="143"/>
      <c r="D251" s="144" t="s">
        <v>579</v>
      </c>
      <c r="E251" s="145"/>
      <c r="F251" s="145"/>
      <c r="G251" s="172"/>
      <c r="H251" s="153"/>
      <c r="I251" s="168" t="s">
        <v>580</v>
      </c>
      <c r="J251" s="211"/>
      <c r="K251" s="211"/>
      <c r="L251" s="166"/>
    </row>
    <row r="252" spans="1:15" ht="15.75" thickBot="1" x14ac:dyDescent="0.3">
      <c r="A252" s="146"/>
      <c r="D252" s="147" t="s">
        <v>581</v>
      </c>
      <c r="E252" s="148"/>
      <c r="F252" s="148"/>
      <c r="G252" s="173"/>
      <c r="H252" s="176"/>
      <c r="I252" s="169" t="s">
        <v>582</v>
      </c>
      <c r="J252" s="212"/>
      <c r="K252" s="212"/>
      <c r="L252" s="149"/>
    </row>
    <row r="253" spans="1:15" ht="21.75" thickBot="1" x14ac:dyDescent="0.4">
      <c r="A253" s="150" t="s">
        <v>583</v>
      </c>
      <c r="D253" s="151" t="s">
        <v>584</v>
      </c>
      <c r="E253" s="152"/>
      <c r="F253" s="152"/>
      <c r="G253" s="174" t="s">
        <v>585</v>
      </c>
      <c r="H253" s="177"/>
      <c r="I253" s="170" t="s">
        <v>584</v>
      </c>
      <c r="J253" s="213"/>
      <c r="K253" s="214" t="s">
        <v>585</v>
      </c>
      <c r="L253" s="149"/>
    </row>
    <row r="254" spans="1:15" ht="21.75" thickBot="1" x14ac:dyDescent="0.4">
      <c r="A254" s="150" t="s">
        <v>586</v>
      </c>
      <c r="D254" s="179"/>
      <c r="E254" s="254" t="s">
        <v>587</v>
      </c>
      <c r="F254" s="255"/>
      <c r="G254" s="180"/>
      <c r="H254" s="178"/>
      <c r="I254" s="181"/>
      <c r="J254" s="244" t="s">
        <v>587</v>
      </c>
      <c r="K254" s="243"/>
      <c r="L254" s="149"/>
    </row>
    <row r="255" spans="1:15" ht="21.75" thickBot="1" x14ac:dyDescent="0.4">
      <c r="A255" s="150" t="s">
        <v>588</v>
      </c>
      <c r="D255" s="153"/>
      <c r="E255" s="153"/>
      <c r="F255" s="153"/>
      <c r="G255" s="175"/>
      <c r="H255" s="153"/>
      <c r="I255" s="171"/>
      <c r="J255" s="216"/>
      <c r="K255" s="216"/>
      <c r="L255" s="149"/>
    </row>
    <row r="256" spans="1:15" s="196" customFormat="1" ht="19.5" thickBot="1" x14ac:dyDescent="0.3">
      <c r="A256" s="197"/>
      <c r="B256" s="141"/>
      <c r="C256" s="198"/>
      <c r="D256" s="256" t="s">
        <v>589</v>
      </c>
      <c r="E256" s="257"/>
      <c r="F256" s="258"/>
      <c r="G256" s="199"/>
      <c r="H256" s="178"/>
      <c r="I256" s="257" t="s">
        <v>590</v>
      </c>
      <c r="J256" s="257"/>
      <c r="K256" s="217" t="str">
        <f>IFERROR(((G256*(I254/D254))*(K254/G254)),"")</f>
        <v/>
      </c>
      <c r="L256" s="154"/>
    </row>
    <row r="257" spans="1:15" s="196" customFormat="1" x14ac:dyDescent="0.25">
      <c r="A257" s="259" t="s">
        <v>591</v>
      </c>
      <c r="B257" s="259"/>
      <c r="C257" s="259"/>
      <c r="D257" s="259"/>
      <c r="E257" s="259"/>
      <c r="F257" s="259"/>
      <c r="G257" s="259"/>
      <c r="H257" s="259"/>
      <c r="I257" s="259"/>
      <c r="J257" s="259"/>
      <c r="K257" s="259"/>
      <c r="L257" s="259"/>
      <c r="M257" s="2"/>
      <c r="O257" s="2"/>
    </row>
  </sheetData>
  <sheetProtection algorithmName="SHA-512" hashValue="FFAT1nqPUGB9hzbRzuqnUupANT1DX69eG/kc9ix7FFZEfwN4vwgcFbcs+F1iyTzd+YAxiezpIP8pMsRiicyEGw==" saltValue="C/9f6RXPX2UiYq0+/LG6kg==" spinCount="100000" sheet="1" objects="1" scenarios="1"/>
  <mergeCells count="27">
    <mergeCell ref="A235:L235"/>
    <mergeCell ref="A246:L246"/>
    <mergeCell ref="A257:L257"/>
    <mergeCell ref="A1:K1"/>
    <mergeCell ref="G183:H183"/>
    <mergeCell ref="G184:H184"/>
    <mergeCell ref="A188:C188"/>
    <mergeCell ref="E216:F216"/>
    <mergeCell ref="E222:F222"/>
    <mergeCell ref="E223:F223"/>
    <mergeCell ref="A226:L228"/>
    <mergeCell ref="E232:F232"/>
    <mergeCell ref="D234:F234"/>
    <mergeCell ref="I234:J234"/>
    <mergeCell ref="E254:F254"/>
    <mergeCell ref="D256:F256"/>
    <mergeCell ref="Q33:R33"/>
    <mergeCell ref="O14:R14"/>
    <mergeCell ref="L14:N14"/>
    <mergeCell ref="E217:F217"/>
    <mergeCell ref="A219:J219"/>
    <mergeCell ref="I256:J256"/>
    <mergeCell ref="A237:L239"/>
    <mergeCell ref="E243:F243"/>
    <mergeCell ref="D245:F245"/>
    <mergeCell ref="I245:J245"/>
    <mergeCell ref="A248:L250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7C222-8F7A-4525-AF1C-86D6AF2D8265}">
  <dimension ref="A1:S257"/>
  <sheetViews>
    <sheetView showZeros="0" zoomScaleNormal="100" workbookViewId="0">
      <selection activeCell="D3" sqref="D3"/>
    </sheetView>
  </sheetViews>
  <sheetFormatPr baseColWidth="10" defaultRowHeight="15" x14ac:dyDescent="0.25"/>
  <cols>
    <col min="1" max="1" width="36.7109375" customWidth="1"/>
    <col min="2" max="2" width="9.42578125" style="2" hidden="1" customWidth="1"/>
    <col min="3" max="3" width="15.28515625" hidden="1" customWidth="1"/>
    <col min="4" max="5" width="10.7109375" style="1" customWidth="1"/>
    <col min="6" max="6" width="16.7109375" style="1" customWidth="1"/>
    <col min="7" max="7" width="11.5703125" style="1" customWidth="1"/>
    <col min="8" max="8" width="13.140625" style="1" customWidth="1"/>
    <col min="9" max="9" width="15.85546875" style="2" bestFit="1" customWidth="1"/>
    <col min="10" max="10" width="18.140625" style="10" customWidth="1"/>
    <col min="11" max="11" width="14.85546875" style="10" customWidth="1"/>
  </cols>
  <sheetData>
    <row r="1" spans="1:19" ht="21" x14ac:dyDescent="0.25">
      <c r="A1" s="261" t="s">
        <v>257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</row>
    <row r="2" spans="1:19" s="2" customFormat="1" x14ac:dyDescent="0.25">
      <c r="D2" s="7" t="s">
        <v>99</v>
      </c>
      <c r="E2" s="8" t="s">
        <v>100</v>
      </c>
      <c r="F2" s="8" t="s">
        <v>225</v>
      </c>
      <c r="G2" s="8" t="s">
        <v>162</v>
      </c>
      <c r="H2" s="8" t="s">
        <v>163</v>
      </c>
      <c r="I2" s="9" t="s">
        <v>164</v>
      </c>
      <c r="J2" s="209" t="s">
        <v>226</v>
      </c>
      <c r="K2" s="209" t="s">
        <v>161</v>
      </c>
    </row>
    <row r="3" spans="1:19" x14ac:dyDescent="0.25">
      <c r="A3" t="s">
        <v>0</v>
      </c>
      <c r="B3" s="21">
        <v>6.8859444427199987</v>
      </c>
      <c r="C3" s="186">
        <v>18.362518513920001</v>
      </c>
      <c r="D3" s="4"/>
      <c r="E3" s="4"/>
      <c r="F3" s="4"/>
      <c r="G3" s="4"/>
      <c r="H3" s="4"/>
      <c r="I3" s="4"/>
      <c r="J3" s="10">
        <f>IFERROR((ROUND((B3*D3)+((B3*E3)*1.15),2)),"REVISAR")</f>
        <v>0</v>
      </c>
      <c r="K3" s="10">
        <f>IFERROR((ROUND((F3*C3)+(G3*C3*1.1)+(H3*C3*1.15)+(I3*C3*1.15*1.1),2)),"REVISAR")</f>
        <v>0</v>
      </c>
      <c r="M3" s="28"/>
      <c r="R3" s="28"/>
      <c r="S3" s="28"/>
    </row>
    <row r="4" spans="1:19" x14ac:dyDescent="0.25">
      <c r="A4" t="s">
        <v>1</v>
      </c>
      <c r="B4" s="21">
        <v>8.0336018498399984</v>
      </c>
      <c r="C4" s="186">
        <v>19.510175921039998</v>
      </c>
      <c r="D4" s="4"/>
      <c r="E4" s="4"/>
      <c r="F4" s="4"/>
      <c r="G4" s="4"/>
      <c r="H4" s="4">
        <v>0</v>
      </c>
      <c r="I4" s="4"/>
      <c r="J4" s="10">
        <f t="shared" ref="J4:J67" si="0">IFERROR((ROUND((B4*D4)+((B4*E4)*1.15),2)),"REVISAR")</f>
        <v>0</v>
      </c>
      <c r="K4" s="10">
        <f t="shared" ref="K4:K67" si="1">IFERROR((ROUND((F4*C4)+(G4*C4*1.1)+(H4*C4*1.15)+(I4*C4*1.15*1.1),2)),"REVISAR")</f>
        <v>0</v>
      </c>
      <c r="M4" s="28"/>
      <c r="R4" s="28"/>
      <c r="S4" s="28"/>
    </row>
    <row r="5" spans="1:19" x14ac:dyDescent="0.25">
      <c r="A5" t="s">
        <v>2</v>
      </c>
      <c r="B5" s="21">
        <v>8.0336018498399984</v>
      </c>
      <c r="C5" s="186">
        <v>20.657833328160002</v>
      </c>
      <c r="D5" s="4"/>
      <c r="E5" s="4"/>
      <c r="F5" s="4"/>
      <c r="G5" s="4"/>
      <c r="H5" s="4"/>
      <c r="I5" s="4"/>
      <c r="J5" s="10">
        <f t="shared" si="0"/>
        <v>0</v>
      </c>
      <c r="K5" s="10">
        <f t="shared" si="1"/>
        <v>0</v>
      </c>
      <c r="M5" s="28"/>
      <c r="R5" s="28"/>
      <c r="S5" s="28"/>
    </row>
    <row r="6" spans="1:19" x14ac:dyDescent="0.25">
      <c r="A6" t="s">
        <v>3</v>
      </c>
      <c r="B6" s="21">
        <v>8.0336018498399984</v>
      </c>
      <c r="C6" s="186">
        <v>22.953148142400003</v>
      </c>
      <c r="D6" s="4"/>
      <c r="E6" s="4"/>
      <c r="F6" s="4"/>
      <c r="G6" s="4"/>
      <c r="H6" s="4"/>
      <c r="I6" s="4"/>
      <c r="J6" s="10">
        <f t="shared" si="0"/>
        <v>0</v>
      </c>
      <c r="K6" s="10">
        <f t="shared" si="1"/>
        <v>0</v>
      </c>
      <c r="M6" s="28"/>
      <c r="R6" s="28"/>
      <c r="S6" s="28"/>
    </row>
    <row r="7" spans="1:19" x14ac:dyDescent="0.25">
      <c r="A7" t="s">
        <v>4</v>
      </c>
      <c r="B7" s="21">
        <v>9.1812592569600007</v>
      </c>
      <c r="C7" s="186">
        <v>24.10080554952</v>
      </c>
      <c r="D7" s="4"/>
      <c r="E7" s="4"/>
      <c r="F7" s="4"/>
      <c r="G7" s="4"/>
      <c r="H7" s="4"/>
      <c r="I7" s="4"/>
      <c r="J7" s="10">
        <f t="shared" si="0"/>
        <v>0</v>
      </c>
      <c r="K7" s="10">
        <f t="shared" si="1"/>
        <v>0</v>
      </c>
      <c r="M7" s="28"/>
      <c r="R7" s="28"/>
      <c r="S7" s="28"/>
    </row>
    <row r="8" spans="1:19" x14ac:dyDescent="0.25">
      <c r="A8" t="s">
        <v>5</v>
      </c>
      <c r="B8" s="21">
        <v>10.328916664080001</v>
      </c>
      <c r="C8" s="186">
        <v>26.396120363760001</v>
      </c>
      <c r="D8" s="4"/>
      <c r="E8" s="4"/>
      <c r="F8" s="4"/>
      <c r="G8" s="4"/>
      <c r="H8" s="4"/>
      <c r="I8" s="4"/>
      <c r="J8" s="10">
        <f t="shared" si="0"/>
        <v>0</v>
      </c>
      <c r="K8" s="10">
        <f t="shared" si="1"/>
        <v>0</v>
      </c>
      <c r="M8" s="28"/>
      <c r="R8" s="28"/>
      <c r="S8" s="28"/>
    </row>
    <row r="9" spans="1:19" x14ac:dyDescent="0.25">
      <c r="A9" t="s">
        <v>102</v>
      </c>
      <c r="B9" s="21">
        <v>11.476574071200002</v>
      </c>
      <c r="C9" s="186">
        <v>30.98674999224</v>
      </c>
      <c r="D9" s="4"/>
      <c r="E9" s="4"/>
      <c r="F9" s="4"/>
      <c r="G9" s="4"/>
      <c r="H9" s="4"/>
      <c r="I9" s="4"/>
      <c r="J9" s="10">
        <f t="shared" si="0"/>
        <v>0</v>
      </c>
      <c r="K9" s="10">
        <f t="shared" si="1"/>
        <v>0</v>
      </c>
      <c r="M9" s="28"/>
      <c r="R9" s="28"/>
      <c r="S9" s="28"/>
    </row>
    <row r="10" spans="1:19" x14ac:dyDescent="0.25">
      <c r="A10" t="s">
        <v>103</v>
      </c>
      <c r="B10" s="21">
        <v>12.62423147832</v>
      </c>
      <c r="C10" s="186">
        <v>33.282064806480001</v>
      </c>
      <c r="D10" s="4"/>
      <c r="E10" s="4"/>
      <c r="F10" s="4"/>
      <c r="G10" s="4"/>
      <c r="H10" s="4"/>
      <c r="I10" s="4"/>
      <c r="J10" s="10">
        <f t="shared" si="0"/>
        <v>0</v>
      </c>
      <c r="K10" s="10">
        <f t="shared" si="1"/>
        <v>0</v>
      </c>
      <c r="M10" s="28"/>
      <c r="R10" s="28"/>
      <c r="S10" s="28"/>
    </row>
    <row r="11" spans="1:19" x14ac:dyDescent="0.25">
      <c r="A11" t="s">
        <v>6</v>
      </c>
      <c r="B11" s="21">
        <v>13.771888885439997</v>
      </c>
      <c r="C11" s="186">
        <v>36.725037027840003</v>
      </c>
      <c r="D11" s="4"/>
      <c r="E11" s="4"/>
      <c r="F11" s="4"/>
      <c r="G11" s="4"/>
      <c r="H11" s="4"/>
      <c r="I11" s="4"/>
      <c r="J11" s="10">
        <f t="shared" si="0"/>
        <v>0</v>
      </c>
      <c r="K11" s="10">
        <f t="shared" si="1"/>
        <v>0</v>
      </c>
      <c r="M11" s="28"/>
      <c r="R11" s="28"/>
      <c r="S11" s="28"/>
    </row>
    <row r="12" spans="1:19" x14ac:dyDescent="0.25">
      <c r="A12" t="s">
        <v>104</v>
      </c>
      <c r="B12" s="21">
        <v>14.919546292559998</v>
      </c>
      <c r="C12" s="186">
        <v>40.168009249199997</v>
      </c>
      <c r="D12" s="4"/>
      <c r="E12" s="4"/>
      <c r="F12" s="4"/>
      <c r="G12" s="4"/>
      <c r="H12" s="4"/>
      <c r="I12" s="4"/>
      <c r="J12" s="10">
        <f t="shared" si="0"/>
        <v>0</v>
      </c>
      <c r="K12" s="10">
        <f t="shared" si="1"/>
        <v>0</v>
      </c>
      <c r="M12" s="28"/>
      <c r="R12" s="28"/>
      <c r="S12" s="28"/>
    </row>
    <row r="13" spans="1:19" s="2" customFormat="1" ht="15.75" thickBot="1" x14ac:dyDescent="0.3">
      <c r="A13" t="s">
        <v>7</v>
      </c>
      <c r="B13" s="21">
        <v>17.214861106799997</v>
      </c>
      <c r="C13" s="186">
        <v>47.05395369192</v>
      </c>
      <c r="D13" s="4"/>
      <c r="E13" s="4"/>
      <c r="F13" s="4"/>
      <c r="G13" s="4"/>
      <c r="H13" s="4"/>
      <c r="I13" s="4"/>
      <c r="J13" s="10">
        <f t="shared" si="0"/>
        <v>0</v>
      </c>
      <c r="K13" s="10">
        <f t="shared" si="1"/>
        <v>0</v>
      </c>
      <c r="M13" s="10"/>
      <c r="R13" s="28"/>
      <c r="S13" s="28"/>
    </row>
    <row r="14" spans="1:19" s="2" customFormat="1" ht="15.75" thickBot="1" x14ac:dyDescent="0.3">
      <c r="A14" t="s">
        <v>8</v>
      </c>
      <c r="B14" s="21">
        <v>0</v>
      </c>
      <c r="C14" s="159">
        <v>0</v>
      </c>
      <c r="D14" s="7" t="s">
        <v>99</v>
      </c>
      <c r="E14" s="8" t="s">
        <v>100</v>
      </c>
      <c r="F14" s="8" t="s">
        <v>225</v>
      </c>
      <c r="G14" s="8" t="s">
        <v>162</v>
      </c>
      <c r="H14" s="8" t="s">
        <v>163</v>
      </c>
      <c r="I14" s="9" t="s">
        <v>164</v>
      </c>
      <c r="J14" s="10"/>
      <c r="K14" s="10"/>
      <c r="L14" s="119"/>
      <c r="M14" s="122"/>
      <c r="N14" s="120"/>
      <c r="O14" s="121"/>
      <c r="P14" s="123" t="s">
        <v>553</v>
      </c>
      <c r="R14" s="28"/>
      <c r="S14" s="28"/>
    </row>
    <row r="15" spans="1:19" s="2" customFormat="1" x14ac:dyDescent="0.25">
      <c r="A15" t="s">
        <v>9</v>
      </c>
      <c r="B15" s="21">
        <v>8.0336018498399984</v>
      </c>
      <c r="C15" s="186">
        <v>19.510175921039998</v>
      </c>
      <c r="D15" s="4"/>
      <c r="E15" s="4"/>
      <c r="F15" s="4"/>
      <c r="G15" s="4">
        <v>0</v>
      </c>
      <c r="H15" s="4"/>
      <c r="I15" s="4"/>
      <c r="J15" s="10">
        <f t="shared" si="0"/>
        <v>0</v>
      </c>
      <c r="K15" s="10">
        <f t="shared" si="1"/>
        <v>0</v>
      </c>
      <c r="L15" s="60"/>
      <c r="M15" s="61"/>
      <c r="N15" s="61" t="s">
        <v>307</v>
      </c>
      <c r="O15" s="61"/>
      <c r="P15" s="62"/>
      <c r="R15" s="28"/>
      <c r="S15" s="28"/>
    </row>
    <row r="16" spans="1:19" s="2" customFormat="1" x14ac:dyDescent="0.25">
      <c r="A16" t="s">
        <v>10</v>
      </c>
      <c r="B16" s="21">
        <v>8.0336018498399984</v>
      </c>
      <c r="C16" s="186">
        <v>20.657833328160002</v>
      </c>
      <c r="D16" s="4"/>
      <c r="E16" s="4"/>
      <c r="F16" s="4"/>
      <c r="G16" s="4"/>
      <c r="H16" s="4">
        <v>0</v>
      </c>
      <c r="I16" s="4"/>
      <c r="J16" s="10">
        <f t="shared" si="0"/>
        <v>0</v>
      </c>
      <c r="K16" s="10">
        <f t="shared" si="1"/>
        <v>0</v>
      </c>
      <c r="L16" s="63"/>
      <c r="M16" s="68"/>
      <c r="N16" s="69" t="s">
        <v>308</v>
      </c>
      <c r="O16" s="68"/>
      <c r="P16" s="64"/>
      <c r="R16" s="28"/>
      <c r="S16" s="28"/>
    </row>
    <row r="17" spans="1:19" s="2" customFormat="1" x14ac:dyDescent="0.25">
      <c r="A17" t="s">
        <v>11</v>
      </c>
      <c r="B17" s="21">
        <v>9.1812592569600007</v>
      </c>
      <c r="C17" s="186">
        <v>21.805490735279999</v>
      </c>
      <c r="D17" s="4"/>
      <c r="E17" s="4"/>
      <c r="F17" s="4"/>
      <c r="G17" s="4"/>
      <c r="H17" s="4"/>
      <c r="I17" s="4"/>
      <c r="J17" s="10">
        <f t="shared" si="0"/>
        <v>0</v>
      </c>
      <c r="K17" s="10">
        <f t="shared" si="1"/>
        <v>0</v>
      </c>
      <c r="L17" s="63"/>
      <c r="M17" s="68"/>
      <c r="N17" s="68" t="s">
        <v>309</v>
      </c>
      <c r="O17" s="68"/>
      <c r="P17" s="64"/>
      <c r="R17" s="28"/>
      <c r="S17" s="28"/>
    </row>
    <row r="18" spans="1:19" s="2" customFormat="1" x14ac:dyDescent="0.25">
      <c r="A18" t="s">
        <v>12</v>
      </c>
      <c r="B18" s="21">
        <v>9.1812592569600007</v>
      </c>
      <c r="C18" s="186">
        <v>22.953148142400003</v>
      </c>
      <c r="D18" s="4"/>
      <c r="E18" s="4"/>
      <c r="F18" s="4"/>
      <c r="G18" s="4"/>
      <c r="H18" s="4"/>
      <c r="I18" s="4"/>
      <c r="J18" s="10">
        <f t="shared" si="0"/>
        <v>0</v>
      </c>
      <c r="K18" s="10">
        <f t="shared" si="1"/>
        <v>0</v>
      </c>
      <c r="L18" s="63"/>
      <c r="M18" s="68"/>
      <c r="N18" s="68" t="s">
        <v>312</v>
      </c>
      <c r="O18" s="68"/>
      <c r="P18" s="64"/>
      <c r="R18" s="28"/>
      <c r="S18" s="28"/>
    </row>
    <row r="19" spans="1:19" s="2" customFormat="1" x14ac:dyDescent="0.25">
      <c r="A19" t="s">
        <v>13</v>
      </c>
      <c r="B19" s="21">
        <v>10.328916664080001</v>
      </c>
      <c r="C19" s="186">
        <v>25.248462956640001</v>
      </c>
      <c r="D19" s="4"/>
      <c r="E19" s="4"/>
      <c r="F19" s="4"/>
      <c r="G19" s="4"/>
      <c r="H19" s="4"/>
      <c r="I19" s="4"/>
      <c r="J19" s="10">
        <f t="shared" si="0"/>
        <v>0</v>
      </c>
      <c r="K19" s="10">
        <f t="shared" si="1"/>
        <v>0</v>
      </c>
      <c r="L19" s="72"/>
      <c r="M19" s="73"/>
      <c r="N19" s="73"/>
      <c r="O19" s="73"/>
      <c r="P19" s="74"/>
      <c r="R19" s="28"/>
      <c r="S19" s="28"/>
    </row>
    <row r="20" spans="1:19" s="2" customFormat="1" x14ac:dyDescent="0.25">
      <c r="A20" t="s">
        <v>14</v>
      </c>
      <c r="B20" s="21">
        <v>11.476574071200002</v>
      </c>
      <c r="C20" s="186">
        <v>27.543777770879995</v>
      </c>
      <c r="D20" s="4"/>
      <c r="E20" s="4"/>
      <c r="F20" s="4"/>
      <c r="G20" s="4"/>
      <c r="H20" s="4"/>
      <c r="I20" s="4"/>
      <c r="J20" s="10">
        <f t="shared" si="0"/>
        <v>0</v>
      </c>
      <c r="K20" s="10">
        <f t="shared" si="1"/>
        <v>0</v>
      </c>
      <c r="L20" s="63"/>
      <c r="M20" s="68"/>
      <c r="N20" s="68" t="s">
        <v>362</v>
      </c>
      <c r="O20" s="68"/>
      <c r="P20" s="64"/>
      <c r="R20" s="28"/>
      <c r="S20" s="28"/>
    </row>
    <row r="21" spans="1:19" s="2" customFormat="1" x14ac:dyDescent="0.25">
      <c r="A21" t="s">
        <v>105</v>
      </c>
      <c r="B21" s="21">
        <v>11.476574071200002</v>
      </c>
      <c r="C21" s="186">
        <v>32.134407399359993</v>
      </c>
      <c r="D21" s="4"/>
      <c r="E21" s="4"/>
      <c r="F21" s="4"/>
      <c r="G21" s="4"/>
      <c r="H21" s="4"/>
      <c r="I21" s="4"/>
      <c r="J21" s="10">
        <f t="shared" si="0"/>
        <v>0</v>
      </c>
      <c r="K21" s="10">
        <f t="shared" si="1"/>
        <v>0</v>
      </c>
      <c r="L21" s="63"/>
      <c r="M21" s="68"/>
      <c r="N21" s="68" t="s">
        <v>310</v>
      </c>
      <c r="O21" s="68"/>
      <c r="P21" s="64"/>
      <c r="R21" s="28"/>
      <c r="S21" s="28"/>
    </row>
    <row r="22" spans="1:19" s="2" customFormat="1" x14ac:dyDescent="0.25">
      <c r="A22" t="s">
        <v>106</v>
      </c>
      <c r="B22" s="21">
        <v>12.62423147832</v>
      </c>
      <c r="C22" s="186">
        <v>34.429722213599995</v>
      </c>
      <c r="D22" s="4"/>
      <c r="E22" s="4"/>
      <c r="F22" s="4"/>
      <c r="G22" s="4"/>
      <c r="H22" s="4"/>
      <c r="I22" s="4"/>
      <c r="J22" s="10">
        <f t="shared" si="0"/>
        <v>0</v>
      </c>
      <c r="K22" s="10">
        <f t="shared" si="1"/>
        <v>0</v>
      </c>
      <c r="L22" s="91" t="s">
        <v>359</v>
      </c>
      <c r="M22" s="93"/>
      <c r="N22" s="93"/>
      <c r="O22" s="93"/>
      <c r="P22" s="92"/>
      <c r="R22" s="28"/>
      <c r="S22" s="28"/>
    </row>
    <row r="23" spans="1:19" s="2" customFormat="1" x14ac:dyDescent="0.25">
      <c r="A23" t="s">
        <v>15</v>
      </c>
      <c r="B23" s="21">
        <v>13.771888885439997</v>
      </c>
      <c r="C23" s="186">
        <v>37.872694434960003</v>
      </c>
      <c r="D23" s="4"/>
      <c r="E23" s="4"/>
      <c r="F23" s="4"/>
      <c r="G23" s="4"/>
      <c r="H23" s="4"/>
      <c r="I23" s="4"/>
      <c r="J23" s="10">
        <f t="shared" si="0"/>
        <v>0</v>
      </c>
      <c r="K23" s="10">
        <f t="shared" si="1"/>
        <v>0</v>
      </c>
      <c r="L23" s="91" t="s">
        <v>360</v>
      </c>
      <c r="M23" s="93"/>
      <c r="N23" s="93"/>
      <c r="O23" s="93"/>
      <c r="P23" s="92"/>
      <c r="R23" s="28"/>
      <c r="S23" s="28"/>
    </row>
    <row r="24" spans="1:19" s="2" customFormat="1" x14ac:dyDescent="0.25">
      <c r="A24" t="s">
        <v>107</v>
      </c>
      <c r="B24" s="21">
        <v>14.919546292559998</v>
      </c>
      <c r="C24" s="186">
        <v>40.168009249199997</v>
      </c>
      <c r="D24" s="4"/>
      <c r="E24" s="4"/>
      <c r="F24" s="4"/>
      <c r="G24" s="4"/>
      <c r="H24" s="4"/>
      <c r="I24" s="4"/>
      <c r="J24" s="10">
        <f t="shared" si="0"/>
        <v>0</v>
      </c>
      <c r="K24" s="10">
        <f t="shared" si="1"/>
        <v>0</v>
      </c>
      <c r="L24" s="72"/>
      <c r="M24" s="73"/>
      <c r="N24" s="73"/>
      <c r="O24" s="73"/>
      <c r="P24" s="74"/>
      <c r="R24" s="28"/>
      <c r="S24" s="28"/>
    </row>
    <row r="25" spans="1:19" s="2" customFormat="1" ht="15.75" thickBot="1" x14ac:dyDescent="0.3">
      <c r="A25" t="s">
        <v>108</v>
      </c>
      <c r="B25" s="21">
        <v>17.214861106799997</v>
      </c>
      <c r="C25" s="186">
        <v>48.201611099040001</v>
      </c>
      <c r="D25" s="4"/>
      <c r="E25" s="4"/>
      <c r="F25" s="4"/>
      <c r="G25" s="4"/>
      <c r="H25" s="4"/>
      <c r="I25" s="4"/>
      <c r="J25" s="10">
        <f t="shared" si="0"/>
        <v>0</v>
      </c>
      <c r="K25" s="10">
        <f t="shared" si="1"/>
        <v>0</v>
      </c>
      <c r="L25" s="65"/>
      <c r="M25" s="66"/>
      <c r="N25" s="66" t="s">
        <v>311</v>
      </c>
      <c r="O25" s="66"/>
      <c r="P25" s="67"/>
      <c r="R25" s="28"/>
      <c r="S25" s="28"/>
    </row>
    <row r="26" spans="1:19" s="2" customFormat="1" x14ac:dyDescent="0.25">
      <c r="A26"/>
      <c r="B26" s="21">
        <v>0</v>
      </c>
      <c r="C26" s="159">
        <v>0</v>
      </c>
      <c r="D26" s="7" t="s">
        <v>99</v>
      </c>
      <c r="E26" s="8" t="s">
        <v>100</v>
      </c>
      <c r="F26" s="8" t="s">
        <v>225</v>
      </c>
      <c r="G26" s="8" t="s">
        <v>162</v>
      </c>
      <c r="H26" s="8" t="s">
        <v>163</v>
      </c>
      <c r="I26" s="9" t="s">
        <v>164</v>
      </c>
      <c r="J26" s="10"/>
      <c r="K26" s="10"/>
      <c r="R26" s="28"/>
      <c r="S26" s="28"/>
    </row>
    <row r="27" spans="1:19" s="2" customFormat="1" ht="18" x14ac:dyDescent="0.25">
      <c r="A27" t="s">
        <v>24</v>
      </c>
      <c r="B27" s="21">
        <v>11.476574071200002</v>
      </c>
      <c r="C27" s="186">
        <v>22.953148142400003</v>
      </c>
      <c r="D27" s="4"/>
      <c r="E27" s="4"/>
      <c r="F27" s="4"/>
      <c r="G27" s="4">
        <v>0</v>
      </c>
      <c r="H27" s="4"/>
      <c r="I27" s="4"/>
      <c r="J27" s="10">
        <f t="shared" si="0"/>
        <v>0</v>
      </c>
      <c r="K27" s="10">
        <f t="shared" si="1"/>
        <v>0</v>
      </c>
      <c r="L27" s="106" t="s">
        <v>411</v>
      </c>
      <c r="O27" s="273" t="s">
        <v>554</v>
      </c>
      <c r="P27" s="273"/>
      <c r="R27" s="28"/>
      <c r="S27" s="28"/>
    </row>
    <row r="28" spans="1:19" s="2" customFormat="1" x14ac:dyDescent="0.25">
      <c r="A28" t="s">
        <v>25</v>
      </c>
      <c r="B28" s="21">
        <v>12.62423147832</v>
      </c>
      <c r="C28" s="186">
        <v>25.248462956640001</v>
      </c>
      <c r="D28" s="4"/>
      <c r="E28" s="4"/>
      <c r="F28" s="4"/>
      <c r="G28" s="4"/>
      <c r="H28" s="4">
        <v>0</v>
      </c>
      <c r="I28" s="4"/>
      <c r="J28" s="10">
        <f t="shared" si="0"/>
        <v>0</v>
      </c>
      <c r="K28" s="10">
        <f t="shared" si="1"/>
        <v>0</v>
      </c>
      <c r="L28"/>
      <c r="R28" s="28"/>
      <c r="S28" s="28"/>
    </row>
    <row r="29" spans="1:19" s="2" customFormat="1" ht="15.75" x14ac:dyDescent="0.25">
      <c r="A29" t="s">
        <v>26</v>
      </c>
      <c r="B29" s="21">
        <v>13.771888885439997</v>
      </c>
      <c r="C29" s="186">
        <v>26.396120363760001</v>
      </c>
      <c r="D29" s="4"/>
      <c r="E29" s="4"/>
      <c r="F29" s="4"/>
      <c r="G29" s="4"/>
      <c r="H29" s="4"/>
      <c r="I29" s="4"/>
      <c r="J29" s="10">
        <f t="shared" si="0"/>
        <v>0</v>
      </c>
      <c r="K29" s="10">
        <f t="shared" si="1"/>
        <v>0</v>
      </c>
      <c r="L29" s="107" t="s">
        <v>412</v>
      </c>
      <c r="R29" s="28"/>
      <c r="S29" s="28"/>
    </row>
    <row r="30" spans="1:19" s="2" customFormat="1" ht="15.75" x14ac:dyDescent="0.25">
      <c r="A30" t="s">
        <v>27</v>
      </c>
      <c r="B30" s="21">
        <v>14.919546292559998</v>
      </c>
      <c r="C30" s="186">
        <v>28.691435177999999</v>
      </c>
      <c r="D30" s="4"/>
      <c r="E30" s="4"/>
      <c r="F30" s="4"/>
      <c r="G30" s="4"/>
      <c r="H30" s="4"/>
      <c r="I30" s="4"/>
      <c r="J30" s="10">
        <f t="shared" si="0"/>
        <v>0</v>
      </c>
      <c r="K30" s="10">
        <f t="shared" si="1"/>
        <v>0</v>
      </c>
      <c r="L30" s="107" t="s">
        <v>413</v>
      </c>
      <c r="R30" s="28"/>
      <c r="S30" s="28"/>
    </row>
    <row r="31" spans="1:19" s="2" customFormat="1" ht="15.75" x14ac:dyDescent="0.25">
      <c r="A31" t="s">
        <v>28</v>
      </c>
      <c r="B31" s="21">
        <v>16.067203699679997</v>
      </c>
      <c r="C31" s="186">
        <v>30.98674999224</v>
      </c>
      <c r="D31" s="4"/>
      <c r="E31" s="4"/>
      <c r="F31" s="4"/>
      <c r="G31" s="4"/>
      <c r="H31" s="4"/>
      <c r="I31" s="4"/>
      <c r="J31" s="10">
        <f t="shared" si="0"/>
        <v>0</v>
      </c>
      <c r="K31" s="10">
        <f t="shared" si="1"/>
        <v>0</v>
      </c>
      <c r="L31" s="107" t="s">
        <v>414</v>
      </c>
      <c r="R31" s="28"/>
      <c r="S31" s="28"/>
    </row>
    <row r="32" spans="1:19" s="2" customFormat="1" ht="15.75" x14ac:dyDescent="0.25">
      <c r="A32" t="s">
        <v>29</v>
      </c>
      <c r="B32" s="21">
        <v>17.214861106799997</v>
      </c>
      <c r="C32" s="186">
        <v>33.282064806480001</v>
      </c>
      <c r="D32" s="4"/>
      <c r="E32" s="4"/>
      <c r="F32" s="4"/>
      <c r="G32" s="4"/>
      <c r="H32" s="4"/>
      <c r="I32" s="4"/>
      <c r="J32" s="10">
        <f t="shared" si="0"/>
        <v>0</v>
      </c>
      <c r="K32" s="10">
        <f t="shared" si="1"/>
        <v>0</v>
      </c>
      <c r="L32" s="107" t="s">
        <v>415</v>
      </c>
      <c r="R32" s="28"/>
      <c r="S32" s="28"/>
    </row>
    <row r="33" spans="1:19" s="2" customFormat="1" ht="15.75" x14ac:dyDescent="0.25">
      <c r="A33" t="s">
        <v>112</v>
      </c>
      <c r="B33" s="21">
        <v>19.510175921039998</v>
      </c>
      <c r="C33" s="186">
        <v>39.020351842079997</v>
      </c>
      <c r="D33" s="4"/>
      <c r="E33" s="4"/>
      <c r="F33" s="4"/>
      <c r="G33" s="4"/>
      <c r="H33" s="4"/>
      <c r="I33" s="4"/>
      <c r="J33" s="10">
        <f t="shared" si="0"/>
        <v>0</v>
      </c>
      <c r="K33" s="10">
        <f t="shared" si="1"/>
        <v>0</v>
      </c>
      <c r="L33" s="107" t="s">
        <v>416</v>
      </c>
      <c r="R33" s="28"/>
      <c r="S33" s="28"/>
    </row>
    <row r="34" spans="1:19" s="2" customFormat="1" ht="15.75" x14ac:dyDescent="0.25">
      <c r="A34" t="s">
        <v>113</v>
      </c>
      <c r="B34" s="21">
        <v>20.657833328160002</v>
      </c>
      <c r="C34" s="186">
        <v>41.315666656320005</v>
      </c>
      <c r="D34" s="4"/>
      <c r="E34" s="4"/>
      <c r="F34" s="4"/>
      <c r="G34" s="4"/>
      <c r="H34" s="4"/>
      <c r="I34" s="4"/>
      <c r="J34" s="10">
        <f t="shared" si="0"/>
        <v>0</v>
      </c>
      <c r="K34" s="10">
        <f t="shared" si="1"/>
        <v>0</v>
      </c>
      <c r="L34" s="107" t="s">
        <v>417</v>
      </c>
      <c r="R34" s="28"/>
      <c r="S34" s="28"/>
    </row>
    <row r="35" spans="1:19" s="2" customFormat="1" ht="15.75" x14ac:dyDescent="0.25">
      <c r="A35" t="s">
        <v>30</v>
      </c>
      <c r="B35" s="21">
        <v>20.657833328160002</v>
      </c>
      <c r="C35" s="186">
        <v>44.758638877679999</v>
      </c>
      <c r="D35" s="4"/>
      <c r="E35" s="4"/>
      <c r="F35" s="4"/>
      <c r="G35" s="4"/>
      <c r="H35" s="4"/>
      <c r="I35" s="4"/>
      <c r="J35" s="10">
        <f t="shared" si="0"/>
        <v>0</v>
      </c>
      <c r="K35" s="10">
        <f t="shared" si="1"/>
        <v>0</v>
      </c>
      <c r="L35" s="107" t="s">
        <v>418</v>
      </c>
      <c r="R35" s="28"/>
      <c r="S35" s="28"/>
    </row>
    <row r="36" spans="1:19" s="2" customFormat="1" ht="15.75" x14ac:dyDescent="0.25">
      <c r="A36" t="s">
        <v>114</v>
      </c>
      <c r="B36" s="21">
        <v>21.805490735279999</v>
      </c>
      <c r="C36" s="186">
        <v>48.201611099040001</v>
      </c>
      <c r="D36" s="4"/>
      <c r="E36" s="4"/>
      <c r="F36" s="4"/>
      <c r="G36" s="4"/>
      <c r="H36" s="4"/>
      <c r="I36" s="4"/>
      <c r="J36" s="10">
        <f t="shared" si="0"/>
        <v>0</v>
      </c>
      <c r="K36" s="10">
        <f t="shared" si="1"/>
        <v>0</v>
      </c>
      <c r="L36" s="107" t="s">
        <v>419</v>
      </c>
      <c r="R36" s="28"/>
      <c r="S36" s="28"/>
    </row>
    <row r="37" spans="1:19" s="2" customFormat="1" ht="15.75" x14ac:dyDescent="0.25">
      <c r="A37" t="s">
        <v>115</v>
      </c>
      <c r="B37" s="21">
        <v>25.248462956640001</v>
      </c>
      <c r="C37" s="186">
        <v>56.235212948879997</v>
      </c>
      <c r="D37" s="4"/>
      <c r="E37" s="4"/>
      <c r="F37" s="4"/>
      <c r="G37" s="4"/>
      <c r="H37" s="4"/>
      <c r="I37" s="4"/>
      <c r="J37" s="10">
        <f t="shared" si="0"/>
        <v>0</v>
      </c>
      <c r="K37" s="10">
        <f t="shared" si="1"/>
        <v>0</v>
      </c>
      <c r="L37" s="107" t="s">
        <v>420</v>
      </c>
      <c r="R37" s="28"/>
      <c r="S37" s="28"/>
    </row>
    <row r="38" spans="1:19" s="2" customFormat="1" ht="15.75" x14ac:dyDescent="0.25">
      <c r="A38"/>
      <c r="B38" s="21">
        <v>0</v>
      </c>
      <c r="C38" s="159">
        <v>0</v>
      </c>
      <c r="D38" s="7" t="s">
        <v>99</v>
      </c>
      <c r="E38" s="8" t="s">
        <v>100</v>
      </c>
      <c r="F38" s="8" t="s">
        <v>225</v>
      </c>
      <c r="G38" s="8" t="s">
        <v>162</v>
      </c>
      <c r="H38" s="8" t="s">
        <v>163</v>
      </c>
      <c r="I38" s="9" t="s">
        <v>164</v>
      </c>
      <c r="J38" s="10"/>
      <c r="K38" s="10"/>
      <c r="L38" s="107" t="s">
        <v>421</v>
      </c>
      <c r="R38" s="28"/>
      <c r="S38" s="28"/>
    </row>
    <row r="39" spans="1:19" s="2" customFormat="1" ht="15.75" x14ac:dyDescent="0.25">
      <c r="A39" t="s">
        <v>31</v>
      </c>
      <c r="B39" s="21">
        <v>12.62423147832</v>
      </c>
      <c r="C39" s="184">
        <v>24.10080554952</v>
      </c>
      <c r="D39" s="4"/>
      <c r="E39" s="4"/>
      <c r="F39" s="4"/>
      <c r="G39" s="4">
        <v>0</v>
      </c>
      <c r="H39" s="4"/>
      <c r="I39" s="4"/>
      <c r="J39" s="10">
        <f t="shared" si="0"/>
        <v>0</v>
      </c>
      <c r="K39" s="10">
        <f t="shared" si="1"/>
        <v>0</v>
      </c>
      <c r="L39" s="107" t="s">
        <v>422</v>
      </c>
      <c r="R39" s="28"/>
      <c r="S39" s="28"/>
    </row>
    <row r="40" spans="1:19" s="2" customFormat="1" ht="15.75" x14ac:dyDescent="0.25">
      <c r="A40" t="s">
        <v>32</v>
      </c>
      <c r="B40" s="21">
        <v>13.771888885439997</v>
      </c>
      <c r="C40" s="184">
        <v>25.248462956640001</v>
      </c>
      <c r="D40" s="4"/>
      <c r="E40" s="4"/>
      <c r="F40" s="4"/>
      <c r="G40" s="4"/>
      <c r="H40" s="4">
        <v>0</v>
      </c>
      <c r="I40" s="4"/>
      <c r="J40" s="10">
        <f t="shared" si="0"/>
        <v>0</v>
      </c>
      <c r="K40" s="10">
        <f t="shared" si="1"/>
        <v>0</v>
      </c>
      <c r="L40" s="107" t="s">
        <v>423</v>
      </c>
      <c r="R40" s="28"/>
      <c r="S40" s="28"/>
    </row>
    <row r="41" spans="1:19" s="2" customFormat="1" ht="15.75" x14ac:dyDescent="0.25">
      <c r="A41" t="s">
        <v>33</v>
      </c>
      <c r="B41" s="21">
        <v>14.919546292559998</v>
      </c>
      <c r="C41" s="184">
        <v>26.396120363760001</v>
      </c>
      <c r="D41" s="4"/>
      <c r="E41" s="4"/>
      <c r="F41" s="4"/>
      <c r="G41" s="4"/>
      <c r="H41" s="4"/>
      <c r="I41" s="4"/>
      <c r="J41" s="10">
        <f t="shared" si="0"/>
        <v>0</v>
      </c>
      <c r="K41" s="10">
        <f t="shared" si="1"/>
        <v>0</v>
      </c>
      <c r="L41" s="107" t="s">
        <v>424</v>
      </c>
      <c r="R41" s="28"/>
      <c r="S41" s="28"/>
    </row>
    <row r="42" spans="1:19" s="2" customFormat="1" ht="15.75" x14ac:dyDescent="0.25">
      <c r="A42" t="s">
        <v>34</v>
      </c>
      <c r="B42" s="21">
        <v>16.067203699679997</v>
      </c>
      <c r="C42" s="184">
        <v>29.839092585119996</v>
      </c>
      <c r="D42" s="4"/>
      <c r="E42" s="4"/>
      <c r="F42" s="4"/>
      <c r="G42" s="4"/>
      <c r="H42" s="4"/>
      <c r="I42" s="4"/>
      <c r="J42" s="10">
        <f t="shared" si="0"/>
        <v>0</v>
      </c>
      <c r="K42" s="10">
        <f t="shared" si="1"/>
        <v>0</v>
      </c>
      <c r="L42" s="107" t="s">
        <v>425</v>
      </c>
      <c r="R42" s="28"/>
      <c r="S42" s="28"/>
    </row>
    <row r="43" spans="1:19" s="2" customFormat="1" ht="15.75" x14ac:dyDescent="0.25">
      <c r="A43" t="s">
        <v>35</v>
      </c>
      <c r="B43" s="21">
        <v>17.214861106799997</v>
      </c>
      <c r="C43" s="184">
        <v>32.134407399359993</v>
      </c>
      <c r="D43" s="4"/>
      <c r="E43" s="4"/>
      <c r="F43" s="4"/>
      <c r="G43" s="4"/>
      <c r="H43" s="4"/>
      <c r="I43" s="4"/>
      <c r="J43" s="10">
        <f t="shared" si="0"/>
        <v>0</v>
      </c>
      <c r="K43" s="10">
        <f t="shared" si="1"/>
        <v>0</v>
      </c>
      <c r="L43" s="107" t="s">
        <v>426</v>
      </c>
      <c r="R43" s="28"/>
      <c r="S43" s="28"/>
    </row>
    <row r="44" spans="1:19" s="2" customFormat="1" ht="15.75" x14ac:dyDescent="0.25">
      <c r="A44" t="s">
        <v>36</v>
      </c>
      <c r="B44" s="21">
        <v>19.510175921039998</v>
      </c>
      <c r="C44" s="184">
        <v>35.577379620719995</v>
      </c>
      <c r="D44" s="4"/>
      <c r="E44" s="4"/>
      <c r="F44" s="4"/>
      <c r="G44" s="4"/>
      <c r="H44" s="4"/>
      <c r="I44" s="4"/>
      <c r="J44" s="10">
        <f t="shared" si="0"/>
        <v>0</v>
      </c>
      <c r="K44" s="10">
        <f t="shared" si="1"/>
        <v>0</v>
      </c>
      <c r="L44" s="107" t="s">
        <v>427</v>
      </c>
      <c r="R44" s="28"/>
      <c r="S44" s="28"/>
    </row>
    <row r="45" spans="1:19" s="2" customFormat="1" ht="15.75" x14ac:dyDescent="0.25">
      <c r="A45" t="s">
        <v>116</v>
      </c>
      <c r="B45" s="21">
        <v>24.10080554952</v>
      </c>
      <c r="C45" s="184">
        <v>39.020351842079997</v>
      </c>
      <c r="D45" s="4"/>
      <c r="E45" s="4"/>
      <c r="F45" s="4"/>
      <c r="G45" s="4"/>
      <c r="H45" s="4"/>
      <c r="I45" s="4"/>
      <c r="J45" s="10">
        <f t="shared" si="0"/>
        <v>0</v>
      </c>
      <c r="K45" s="10">
        <f t="shared" si="1"/>
        <v>0</v>
      </c>
      <c r="L45" s="107" t="s">
        <v>428</v>
      </c>
      <c r="R45" s="28"/>
      <c r="S45" s="28"/>
    </row>
    <row r="46" spans="1:19" s="2" customFormat="1" ht="15.75" x14ac:dyDescent="0.25">
      <c r="A46" t="s">
        <v>117</v>
      </c>
      <c r="B46" s="21">
        <v>20.657833328160002</v>
      </c>
      <c r="C46" s="184">
        <v>42.463324063439998</v>
      </c>
      <c r="D46" s="4"/>
      <c r="E46" s="4"/>
      <c r="F46" s="4"/>
      <c r="G46" s="4"/>
      <c r="H46" s="4"/>
      <c r="I46" s="4"/>
      <c r="J46" s="10">
        <f t="shared" si="0"/>
        <v>0</v>
      </c>
      <c r="K46" s="10">
        <f t="shared" si="1"/>
        <v>0</v>
      </c>
      <c r="L46" s="107" t="s">
        <v>429</v>
      </c>
      <c r="R46" s="28"/>
      <c r="S46" s="28"/>
    </row>
    <row r="47" spans="1:19" s="2" customFormat="1" ht="15.75" x14ac:dyDescent="0.25">
      <c r="A47" t="s">
        <v>37</v>
      </c>
      <c r="B47" s="21">
        <v>20.657833328160002</v>
      </c>
      <c r="C47" s="184">
        <v>47.05395369192</v>
      </c>
      <c r="D47" s="4"/>
      <c r="E47" s="4"/>
      <c r="F47" s="4"/>
      <c r="G47" s="4"/>
      <c r="H47" s="4"/>
      <c r="I47" s="4"/>
      <c r="J47" s="10">
        <f t="shared" si="0"/>
        <v>0</v>
      </c>
      <c r="K47" s="10">
        <f t="shared" si="1"/>
        <v>0</v>
      </c>
      <c r="L47" s="107" t="s">
        <v>430</v>
      </c>
      <c r="R47" s="28"/>
      <c r="S47" s="28"/>
    </row>
    <row r="48" spans="1:19" s="2" customFormat="1" ht="15.75" x14ac:dyDescent="0.25">
      <c r="A48" t="s">
        <v>118</v>
      </c>
      <c r="B48" s="21">
        <v>22.953148142400003</v>
      </c>
      <c r="C48" s="184">
        <v>49.349268506160001</v>
      </c>
      <c r="D48" s="4"/>
      <c r="E48" s="4"/>
      <c r="F48" s="4"/>
      <c r="G48" s="4"/>
      <c r="H48" s="4"/>
      <c r="I48" s="4"/>
      <c r="J48" s="10">
        <f t="shared" si="0"/>
        <v>0</v>
      </c>
      <c r="K48" s="10">
        <f t="shared" si="1"/>
        <v>0</v>
      </c>
      <c r="L48" s="107" t="s">
        <v>431</v>
      </c>
      <c r="R48" s="28"/>
      <c r="S48" s="28"/>
    </row>
    <row r="49" spans="1:19" s="2" customFormat="1" ht="15.75" x14ac:dyDescent="0.25">
      <c r="A49" t="s">
        <v>119</v>
      </c>
      <c r="B49" s="21">
        <v>26.396120363760001</v>
      </c>
      <c r="C49" s="184">
        <v>57.382870355999998</v>
      </c>
      <c r="D49" s="4"/>
      <c r="E49" s="4"/>
      <c r="F49" s="4"/>
      <c r="G49" s="4"/>
      <c r="H49" s="4"/>
      <c r="I49" s="4"/>
      <c r="J49" s="10">
        <f t="shared" si="0"/>
        <v>0</v>
      </c>
      <c r="K49" s="10">
        <f t="shared" si="1"/>
        <v>0</v>
      </c>
      <c r="L49" s="107" t="s">
        <v>432</v>
      </c>
      <c r="R49" s="28"/>
      <c r="S49" s="28"/>
    </row>
    <row r="50" spans="1:19" s="2" customFormat="1" ht="15.75" x14ac:dyDescent="0.25">
      <c r="A50"/>
      <c r="B50" s="21">
        <v>0</v>
      </c>
      <c r="C50" s="159">
        <v>0</v>
      </c>
      <c r="D50" s="7" t="s">
        <v>99</v>
      </c>
      <c r="E50" s="8" t="s">
        <v>100</v>
      </c>
      <c r="F50" s="8" t="s">
        <v>225</v>
      </c>
      <c r="G50" s="8" t="s">
        <v>162</v>
      </c>
      <c r="H50" s="8" t="s">
        <v>163</v>
      </c>
      <c r="I50" s="9" t="s">
        <v>164</v>
      </c>
      <c r="J50" s="10"/>
      <c r="K50" s="10"/>
      <c r="L50" s="107" t="s">
        <v>433</v>
      </c>
      <c r="R50" s="28"/>
      <c r="S50" s="28"/>
    </row>
    <row r="51" spans="1:19" s="2" customFormat="1" ht="15.75" x14ac:dyDescent="0.25">
      <c r="A51" t="s">
        <v>38</v>
      </c>
      <c r="B51" s="21">
        <v>13.771888885439997</v>
      </c>
      <c r="C51" s="184">
        <v>25.248462956640001</v>
      </c>
      <c r="D51" s="4"/>
      <c r="E51" s="4"/>
      <c r="F51" s="4"/>
      <c r="G51" s="4">
        <v>0</v>
      </c>
      <c r="H51" s="4"/>
      <c r="I51" s="4"/>
      <c r="J51" s="10">
        <f t="shared" si="0"/>
        <v>0</v>
      </c>
      <c r="K51" s="10">
        <f t="shared" si="1"/>
        <v>0</v>
      </c>
      <c r="L51" s="107" t="s">
        <v>434</v>
      </c>
      <c r="R51" s="28"/>
      <c r="S51" s="28"/>
    </row>
    <row r="52" spans="1:19" s="2" customFormat="1" ht="15.75" x14ac:dyDescent="0.25">
      <c r="A52" t="s">
        <v>39</v>
      </c>
      <c r="B52" s="21">
        <v>14.919546292559998</v>
      </c>
      <c r="C52" s="184">
        <v>26.396120363760001</v>
      </c>
      <c r="D52" s="4"/>
      <c r="E52" s="4"/>
      <c r="F52" s="4"/>
      <c r="G52" s="4"/>
      <c r="H52" s="4">
        <v>0</v>
      </c>
      <c r="I52" s="4"/>
      <c r="J52" s="10">
        <f t="shared" si="0"/>
        <v>0</v>
      </c>
      <c r="K52" s="10">
        <f t="shared" si="1"/>
        <v>0</v>
      </c>
      <c r="L52" s="107" t="s">
        <v>435</v>
      </c>
      <c r="R52" s="28"/>
      <c r="S52" s="28"/>
    </row>
    <row r="53" spans="1:19" s="2" customFormat="1" ht="15.75" x14ac:dyDescent="0.25">
      <c r="A53" t="s">
        <v>40</v>
      </c>
      <c r="B53" s="21">
        <v>16.067203699679997</v>
      </c>
      <c r="C53" s="184">
        <v>28.691435177999999</v>
      </c>
      <c r="D53" s="4"/>
      <c r="E53" s="4"/>
      <c r="F53" s="4"/>
      <c r="G53" s="4"/>
      <c r="H53" s="4"/>
      <c r="I53" s="4"/>
      <c r="J53" s="10">
        <f t="shared" si="0"/>
        <v>0</v>
      </c>
      <c r="K53" s="10">
        <f t="shared" si="1"/>
        <v>0</v>
      </c>
      <c r="L53" s="107" t="s">
        <v>436</v>
      </c>
      <c r="R53" s="28"/>
      <c r="S53" s="28"/>
    </row>
    <row r="54" spans="1:19" s="2" customFormat="1" ht="15.75" x14ac:dyDescent="0.25">
      <c r="A54" t="s">
        <v>41</v>
      </c>
      <c r="B54" s="21">
        <v>17.214861106799997</v>
      </c>
      <c r="C54" s="184">
        <v>30.98674999224</v>
      </c>
      <c r="D54" s="4"/>
      <c r="E54" s="4"/>
      <c r="F54" s="4"/>
      <c r="G54" s="4"/>
      <c r="H54" s="4"/>
      <c r="I54" s="4"/>
      <c r="J54" s="10">
        <f t="shared" si="0"/>
        <v>0</v>
      </c>
      <c r="K54" s="10">
        <f t="shared" si="1"/>
        <v>0</v>
      </c>
      <c r="L54" s="107" t="s">
        <v>437</v>
      </c>
      <c r="R54" s="28"/>
      <c r="S54" s="28"/>
    </row>
    <row r="55" spans="1:19" s="2" customFormat="1" ht="15.75" x14ac:dyDescent="0.25">
      <c r="A55" t="s">
        <v>42</v>
      </c>
      <c r="B55" s="21">
        <v>19.510175921039998</v>
      </c>
      <c r="C55" s="184">
        <v>34.429722213599995</v>
      </c>
      <c r="D55" s="4"/>
      <c r="E55" s="4"/>
      <c r="F55" s="4"/>
      <c r="G55" s="4"/>
      <c r="H55" s="4"/>
      <c r="I55" s="4"/>
      <c r="J55" s="10">
        <f t="shared" si="0"/>
        <v>0</v>
      </c>
      <c r="K55" s="10">
        <f t="shared" si="1"/>
        <v>0</v>
      </c>
      <c r="L55" s="107" t="s">
        <v>438</v>
      </c>
      <c r="R55" s="28"/>
      <c r="S55" s="28"/>
    </row>
    <row r="56" spans="1:19" s="2" customFormat="1" ht="15.75" x14ac:dyDescent="0.25">
      <c r="A56" t="s">
        <v>43</v>
      </c>
      <c r="B56" s="21">
        <v>20.657833328160002</v>
      </c>
      <c r="C56" s="184">
        <v>37.872694434960003</v>
      </c>
      <c r="D56" s="4"/>
      <c r="E56" s="4"/>
      <c r="F56" s="4"/>
      <c r="G56" s="4"/>
      <c r="H56" s="4"/>
      <c r="I56" s="4"/>
      <c r="J56" s="10">
        <f t="shared" si="0"/>
        <v>0</v>
      </c>
      <c r="K56" s="10">
        <f t="shared" si="1"/>
        <v>0</v>
      </c>
      <c r="L56" s="107" t="s">
        <v>439</v>
      </c>
      <c r="R56" s="28"/>
      <c r="S56" s="28"/>
    </row>
    <row r="57" spans="1:19" s="2" customFormat="1" ht="15.75" x14ac:dyDescent="0.25">
      <c r="A57" t="s">
        <v>120</v>
      </c>
      <c r="B57" s="21">
        <v>22.953148142400003</v>
      </c>
      <c r="C57" s="184">
        <v>42.463324063439998</v>
      </c>
      <c r="D57" s="4"/>
      <c r="E57" s="4"/>
      <c r="F57" s="4"/>
      <c r="G57" s="4"/>
      <c r="H57" s="4"/>
      <c r="I57" s="4"/>
      <c r="J57" s="10">
        <f t="shared" si="0"/>
        <v>0</v>
      </c>
      <c r="K57" s="10">
        <f t="shared" si="1"/>
        <v>0</v>
      </c>
      <c r="L57" s="107" t="s">
        <v>440</v>
      </c>
      <c r="R57" s="28"/>
      <c r="S57" s="28"/>
    </row>
    <row r="58" spans="1:19" s="2" customFormat="1" ht="15.75" x14ac:dyDescent="0.25">
      <c r="A58" t="s">
        <v>121</v>
      </c>
      <c r="B58" s="21">
        <v>24.10080554952</v>
      </c>
      <c r="C58" s="184">
        <v>44.758638877679999</v>
      </c>
      <c r="D58" s="4"/>
      <c r="E58" s="4"/>
      <c r="F58" s="4"/>
      <c r="G58" s="4"/>
      <c r="H58" s="4"/>
      <c r="I58" s="4"/>
      <c r="J58" s="10">
        <f t="shared" si="0"/>
        <v>0</v>
      </c>
      <c r="K58" s="10">
        <f t="shared" si="1"/>
        <v>0</v>
      </c>
      <c r="L58" s="107" t="s">
        <v>441</v>
      </c>
      <c r="R58" s="28"/>
      <c r="S58" s="28"/>
    </row>
    <row r="59" spans="1:19" s="2" customFormat="1" ht="15.75" x14ac:dyDescent="0.25">
      <c r="A59" t="s">
        <v>44</v>
      </c>
      <c r="B59" s="21">
        <v>26.396120363760001</v>
      </c>
      <c r="C59" s="184">
        <v>49.349268506160001</v>
      </c>
      <c r="D59" s="4"/>
      <c r="E59" s="4"/>
      <c r="F59" s="4"/>
      <c r="G59" s="4"/>
      <c r="H59" s="4"/>
      <c r="I59" s="4"/>
      <c r="J59" s="10">
        <f t="shared" si="0"/>
        <v>0</v>
      </c>
      <c r="K59" s="10">
        <f t="shared" si="1"/>
        <v>0</v>
      </c>
      <c r="L59" s="107" t="s">
        <v>442</v>
      </c>
      <c r="R59" s="28"/>
      <c r="S59" s="28"/>
    </row>
    <row r="60" spans="1:19" s="2" customFormat="1" ht="15.75" x14ac:dyDescent="0.25">
      <c r="A60" t="s">
        <v>122</v>
      </c>
      <c r="B60" s="21">
        <v>29.839092585119996</v>
      </c>
      <c r="C60" s="184">
        <v>55.08755554175999</v>
      </c>
      <c r="D60" s="4"/>
      <c r="E60" s="4"/>
      <c r="F60" s="4"/>
      <c r="G60" s="4"/>
      <c r="H60" s="4"/>
      <c r="I60" s="4"/>
      <c r="J60" s="10">
        <f t="shared" si="0"/>
        <v>0</v>
      </c>
      <c r="K60" s="10">
        <f t="shared" si="1"/>
        <v>0</v>
      </c>
      <c r="L60" s="107" t="s">
        <v>443</v>
      </c>
      <c r="R60" s="28"/>
      <c r="S60" s="28"/>
    </row>
    <row r="61" spans="1:19" s="2" customFormat="1" ht="15.75" x14ac:dyDescent="0.25">
      <c r="A61" t="s">
        <v>123</v>
      </c>
      <c r="B61" s="21">
        <v>36.725037027840003</v>
      </c>
      <c r="C61" s="184">
        <v>68.859444427199989</v>
      </c>
      <c r="D61" s="4"/>
      <c r="E61" s="4"/>
      <c r="F61" s="4"/>
      <c r="G61" s="4"/>
      <c r="H61" s="4"/>
      <c r="I61" s="4"/>
      <c r="J61" s="10">
        <f t="shared" si="0"/>
        <v>0</v>
      </c>
      <c r="K61" s="10">
        <f t="shared" si="1"/>
        <v>0</v>
      </c>
      <c r="L61" s="107" t="s">
        <v>444</v>
      </c>
      <c r="R61" s="28"/>
      <c r="S61" s="28"/>
    </row>
    <row r="62" spans="1:19" s="2" customFormat="1" ht="15.75" x14ac:dyDescent="0.25">
      <c r="A62"/>
      <c r="B62" s="21">
        <v>0</v>
      </c>
      <c r="C62" s="159">
        <v>0</v>
      </c>
      <c r="D62" s="7" t="s">
        <v>99</v>
      </c>
      <c r="E62" s="8" t="s">
        <v>100</v>
      </c>
      <c r="F62" s="8" t="s">
        <v>225</v>
      </c>
      <c r="G62" s="8" t="s">
        <v>162</v>
      </c>
      <c r="H62" s="8" t="s">
        <v>163</v>
      </c>
      <c r="I62" s="9" t="s">
        <v>164</v>
      </c>
      <c r="J62" s="10"/>
      <c r="K62" s="10"/>
      <c r="L62" s="107" t="s">
        <v>445</v>
      </c>
      <c r="R62" s="28"/>
      <c r="S62" s="28"/>
    </row>
    <row r="63" spans="1:19" s="2" customFormat="1" ht="15.75" x14ac:dyDescent="0.25">
      <c r="A63" t="s">
        <v>165</v>
      </c>
      <c r="B63" s="21">
        <v>14.919546292559998</v>
      </c>
      <c r="C63" s="184">
        <v>26.396120363760001</v>
      </c>
      <c r="D63" s="4"/>
      <c r="E63" s="4"/>
      <c r="F63" s="4"/>
      <c r="G63" s="4">
        <v>0</v>
      </c>
      <c r="H63" s="4"/>
      <c r="I63" s="4"/>
      <c r="J63" s="10">
        <f t="shared" si="0"/>
        <v>0</v>
      </c>
      <c r="K63" s="10">
        <f t="shared" si="1"/>
        <v>0</v>
      </c>
      <c r="L63" s="107" t="s">
        <v>446</v>
      </c>
      <c r="R63" s="28"/>
      <c r="S63" s="28"/>
    </row>
    <row r="64" spans="1:19" s="2" customFormat="1" ht="15.75" x14ac:dyDescent="0.25">
      <c r="A64" t="s">
        <v>166</v>
      </c>
      <c r="B64" s="21">
        <v>16.067203699679997</v>
      </c>
      <c r="C64" s="184">
        <v>27.543777770879995</v>
      </c>
      <c r="D64" s="4"/>
      <c r="E64" s="4"/>
      <c r="F64" s="4"/>
      <c r="G64" s="4"/>
      <c r="H64" s="4">
        <v>0</v>
      </c>
      <c r="I64" s="4"/>
      <c r="J64" s="10">
        <f t="shared" si="0"/>
        <v>0</v>
      </c>
      <c r="K64" s="10">
        <f t="shared" si="1"/>
        <v>0</v>
      </c>
      <c r="L64" s="107" t="s">
        <v>447</v>
      </c>
      <c r="R64" s="28"/>
      <c r="S64" s="28"/>
    </row>
    <row r="65" spans="1:19" s="2" customFormat="1" ht="15.75" x14ac:dyDescent="0.25">
      <c r="A65" t="s">
        <v>167</v>
      </c>
      <c r="B65" s="21">
        <v>17.214861106799997</v>
      </c>
      <c r="C65" s="184">
        <v>29.839092585119996</v>
      </c>
      <c r="D65" s="4"/>
      <c r="E65" s="4"/>
      <c r="F65" s="4"/>
      <c r="G65" s="4"/>
      <c r="H65" s="4"/>
      <c r="I65" s="4"/>
      <c r="J65" s="10">
        <f t="shared" si="0"/>
        <v>0</v>
      </c>
      <c r="K65" s="10">
        <f t="shared" si="1"/>
        <v>0</v>
      </c>
      <c r="L65" s="107" t="s">
        <v>448</v>
      </c>
      <c r="R65" s="28"/>
      <c r="S65" s="28"/>
    </row>
    <row r="66" spans="1:19" s="2" customFormat="1" ht="15.75" x14ac:dyDescent="0.25">
      <c r="A66" t="s">
        <v>168</v>
      </c>
      <c r="B66" s="21">
        <v>18.362518513920001</v>
      </c>
      <c r="C66" s="184">
        <v>32.134407399359993</v>
      </c>
      <c r="D66" s="4"/>
      <c r="E66" s="4"/>
      <c r="F66" s="4"/>
      <c r="G66" s="4"/>
      <c r="H66" s="4"/>
      <c r="I66" s="4"/>
      <c r="J66" s="10">
        <f t="shared" si="0"/>
        <v>0</v>
      </c>
      <c r="K66" s="10">
        <f t="shared" si="1"/>
        <v>0</v>
      </c>
      <c r="L66" s="107" t="s">
        <v>449</v>
      </c>
      <c r="R66" s="28"/>
      <c r="S66" s="28"/>
    </row>
    <row r="67" spans="1:19" s="2" customFormat="1" ht="15.75" x14ac:dyDescent="0.25">
      <c r="A67" t="s">
        <v>169</v>
      </c>
      <c r="B67" s="21">
        <v>20.657833328160002</v>
      </c>
      <c r="C67" s="184">
        <v>35.577379620719995</v>
      </c>
      <c r="D67" s="4"/>
      <c r="E67" s="4"/>
      <c r="F67" s="4"/>
      <c r="G67" s="4"/>
      <c r="H67" s="4"/>
      <c r="I67" s="4"/>
      <c r="J67" s="10">
        <f t="shared" si="0"/>
        <v>0</v>
      </c>
      <c r="K67" s="10">
        <f t="shared" si="1"/>
        <v>0</v>
      </c>
      <c r="L67" s="108" t="s">
        <v>450</v>
      </c>
      <c r="R67" s="28"/>
      <c r="S67" s="28"/>
    </row>
    <row r="68" spans="1:19" s="2" customFormat="1" ht="15.75" x14ac:dyDescent="0.25">
      <c r="A68" t="s">
        <v>170</v>
      </c>
      <c r="B68" s="21">
        <v>21.805490735279999</v>
      </c>
      <c r="C68" s="184">
        <v>37.872694434960003</v>
      </c>
      <c r="D68" s="4"/>
      <c r="E68" s="4"/>
      <c r="F68" s="4"/>
      <c r="G68" s="4"/>
      <c r="H68" s="4"/>
      <c r="I68" s="4"/>
      <c r="J68" s="10">
        <f t="shared" ref="J68:J131" si="2">IFERROR((ROUND((B68*D68)+((B68*E68)*1.15),2)),"REVISAR")</f>
        <v>0</v>
      </c>
      <c r="K68" s="10">
        <f t="shared" ref="K68:K131" si="3">IFERROR((ROUND((F68*C68)+(G68*C68*1.1)+(H68*C68*1.15)+(I68*C68*1.15*1.1),2)),"REVISAR")</f>
        <v>0</v>
      </c>
      <c r="L68" s="108" t="s">
        <v>451</v>
      </c>
      <c r="R68" s="28"/>
      <c r="S68" s="28"/>
    </row>
    <row r="69" spans="1:19" s="2" customFormat="1" ht="15.75" x14ac:dyDescent="0.25">
      <c r="A69" t="s">
        <v>171</v>
      </c>
      <c r="B69" s="21">
        <v>24.10080554952</v>
      </c>
      <c r="C69" s="184">
        <v>43.610981470559999</v>
      </c>
      <c r="D69" s="4"/>
      <c r="E69" s="4"/>
      <c r="F69" s="4"/>
      <c r="G69" s="4"/>
      <c r="H69" s="4"/>
      <c r="I69" s="4"/>
      <c r="J69" s="10">
        <f t="shared" si="2"/>
        <v>0</v>
      </c>
      <c r="K69" s="10">
        <f t="shared" si="3"/>
        <v>0</v>
      </c>
      <c r="L69" s="108" t="s">
        <v>452</v>
      </c>
      <c r="R69" s="28"/>
      <c r="S69" s="28"/>
    </row>
    <row r="70" spans="1:19" s="2" customFormat="1" ht="15.75" x14ac:dyDescent="0.25">
      <c r="A70" t="s">
        <v>172</v>
      </c>
      <c r="B70" s="21">
        <v>26.396120363760001</v>
      </c>
      <c r="C70" s="184">
        <v>47.05395369192</v>
      </c>
      <c r="D70" s="4"/>
      <c r="E70" s="4"/>
      <c r="F70" s="4"/>
      <c r="G70" s="4"/>
      <c r="H70" s="4"/>
      <c r="I70" s="4"/>
      <c r="J70" s="10">
        <f t="shared" si="2"/>
        <v>0</v>
      </c>
      <c r="K70" s="10">
        <f t="shared" si="3"/>
        <v>0</v>
      </c>
      <c r="L70" s="108" t="s">
        <v>453</v>
      </c>
      <c r="R70" s="28"/>
      <c r="S70" s="28"/>
    </row>
    <row r="71" spans="1:19" s="2" customFormat="1" ht="15.75" x14ac:dyDescent="0.25">
      <c r="A71" t="s">
        <v>173</v>
      </c>
      <c r="B71" s="21">
        <v>28.691435177999999</v>
      </c>
      <c r="C71" s="184">
        <v>52.792240727520003</v>
      </c>
      <c r="D71" s="4"/>
      <c r="E71" s="4"/>
      <c r="F71" s="4"/>
      <c r="G71" s="4"/>
      <c r="H71" s="4"/>
      <c r="I71" s="4"/>
      <c r="J71" s="10">
        <f t="shared" si="2"/>
        <v>0</v>
      </c>
      <c r="K71" s="10">
        <f t="shared" si="3"/>
        <v>0</v>
      </c>
      <c r="L71" s="108" t="s">
        <v>454</v>
      </c>
      <c r="R71" s="28"/>
      <c r="S71" s="28"/>
    </row>
    <row r="72" spans="1:19" s="2" customFormat="1" ht="15.75" x14ac:dyDescent="0.25">
      <c r="A72" t="s">
        <v>174</v>
      </c>
      <c r="B72" s="21">
        <v>33.282064806480001</v>
      </c>
      <c r="C72" s="184">
        <v>58.530527763119991</v>
      </c>
      <c r="D72" s="4"/>
      <c r="E72" s="4"/>
      <c r="F72" s="4"/>
      <c r="G72" s="4"/>
      <c r="H72" s="4"/>
      <c r="I72" s="4"/>
      <c r="J72" s="10">
        <f t="shared" si="2"/>
        <v>0</v>
      </c>
      <c r="K72" s="10">
        <f t="shared" si="3"/>
        <v>0</v>
      </c>
      <c r="L72" s="108" t="s">
        <v>455</v>
      </c>
      <c r="R72" s="28"/>
      <c r="S72" s="28"/>
    </row>
    <row r="73" spans="1:19" s="2" customFormat="1" ht="15.75" x14ac:dyDescent="0.25">
      <c r="A73" t="s">
        <v>175</v>
      </c>
      <c r="B73" s="21">
        <v>41.315666656320005</v>
      </c>
      <c r="C73" s="184">
        <v>72.302416648560012</v>
      </c>
      <c r="D73" s="4"/>
      <c r="E73" s="4"/>
      <c r="F73" s="4"/>
      <c r="G73" s="4"/>
      <c r="H73" s="4"/>
      <c r="I73" s="4"/>
      <c r="J73" s="10">
        <f t="shared" si="2"/>
        <v>0</v>
      </c>
      <c r="K73" s="10">
        <f t="shared" si="3"/>
        <v>0</v>
      </c>
      <c r="L73" s="108" t="s">
        <v>456</v>
      </c>
      <c r="R73" s="28"/>
      <c r="S73" s="28"/>
    </row>
    <row r="74" spans="1:19" s="2" customFormat="1" ht="15.75" x14ac:dyDescent="0.25">
      <c r="A74"/>
      <c r="B74" s="21">
        <v>0</v>
      </c>
      <c r="C74" s="159">
        <v>0</v>
      </c>
      <c r="D74" s="7" t="s">
        <v>99</v>
      </c>
      <c r="E74" s="8" t="s">
        <v>100</v>
      </c>
      <c r="F74" s="8" t="s">
        <v>225</v>
      </c>
      <c r="G74" s="8" t="s">
        <v>162</v>
      </c>
      <c r="H74" s="8" t="s">
        <v>163</v>
      </c>
      <c r="I74" s="9" t="s">
        <v>164</v>
      </c>
      <c r="J74" s="10"/>
      <c r="K74" s="10"/>
      <c r="L74" s="108" t="s">
        <v>457</v>
      </c>
      <c r="R74" s="28"/>
      <c r="S74" s="28"/>
    </row>
    <row r="75" spans="1:19" s="2" customFormat="1" ht="15.75" x14ac:dyDescent="0.25">
      <c r="A75" t="s">
        <v>51</v>
      </c>
      <c r="B75" s="21">
        <v>16.067203699679997</v>
      </c>
      <c r="C75" s="186">
        <v>27.543777770879995</v>
      </c>
      <c r="D75" s="4"/>
      <c r="E75" s="4"/>
      <c r="F75" s="4"/>
      <c r="G75" s="4">
        <v>0</v>
      </c>
      <c r="H75" s="4"/>
      <c r="I75" s="4"/>
      <c r="J75" s="10">
        <f t="shared" si="2"/>
        <v>0</v>
      </c>
      <c r="K75" s="10">
        <f t="shared" si="3"/>
        <v>0</v>
      </c>
      <c r="L75" s="108" t="s">
        <v>458</v>
      </c>
      <c r="R75" s="28"/>
      <c r="S75" s="28"/>
    </row>
    <row r="76" spans="1:19" s="2" customFormat="1" ht="15.75" x14ac:dyDescent="0.25">
      <c r="A76" t="s">
        <v>52</v>
      </c>
      <c r="B76" s="21">
        <v>17.214861106799997</v>
      </c>
      <c r="C76" s="186">
        <v>29.839092585119996</v>
      </c>
      <c r="D76" s="4"/>
      <c r="E76" s="4"/>
      <c r="F76" s="4"/>
      <c r="G76" s="4"/>
      <c r="H76" s="4">
        <v>0</v>
      </c>
      <c r="I76" s="4"/>
      <c r="J76" s="10">
        <f t="shared" si="2"/>
        <v>0</v>
      </c>
      <c r="K76" s="10">
        <f t="shared" si="3"/>
        <v>0</v>
      </c>
      <c r="L76" s="108" t="s">
        <v>459</v>
      </c>
      <c r="R76" s="28"/>
      <c r="S76" s="28"/>
    </row>
    <row r="77" spans="1:19" s="2" customFormat="1" ht="15.75" x14ac:dyDescent="0.25">
      <c r="A77" t="s">
        <v>53</v>
      </c>
      <c r="B77" s="21">
        <v>19.510175921039998</v>
      </c>
      <c r="C77" s="186">
        <v>30.98674999224</v>
      </c>
      <c r="D77" s="4"/>
      <c r="E77" s="4"/>
      <c r="F77" s="4"/>
      <c r="G77" s="4"/>
      <c r="H77" s="4"/>
      <c r="I77" s="4"/>
      <c r="J77" s="10">
        <f t="shared" si="2"/>
        <v>0</v>
      </c>
      <c r="K77" s="10">
        <f t="shared" si="3"/>
        <v>0</v>
      </c>
      <c r="L77" s="108" t="s">
        <v>460</v>
      </c>
      <c r="R77" s="28"/>
      <c r="S77" s="28"/>
    </row>
    <row r="78" spans="1:19" s="2" customFormat="1" ht="15.75" x14ac:dyDescent="0.25">
      <c r="A78" t="s">
        <v>54</v>
      </c>
      <c r="B78" s="21">
        <v>20.657833328160002</v>
      </c>
      <c r="C78" s="186">
        <v>34.429722213599995</v>
      </c>
      <c r="D78" s="4"/>
      <c r="E78" s="4"/>
      <c r="F78" s="4"/>
      <c r="G78" s="4"/>
      <c r="H78" s="4"/>
      <c r="I78" s="4"/>
      <c r="J78" s="10">
        <f t="shared" si="2"/>
        <v>0</v>
      </c>
      <c r="K78" s="10">
        <f t="shared" si="3"/>
        <v>0</v>
      </c>
      <c r="L78" s="108" t="s">
        <v>461</v>
      </c>
      <c r="R78" s="28"/>
      <c r="S78" s="28"/>
    </row>
    <row r="79" spans="1:19" s="2" customFormat="1" ht="15.75" x14ac:dyDescent="0.25">
      <c r="A79" t="s">
        <v>55</v>
      </c>
      <c r="B79" s="21">
        <v>22.953148142400003</v>
      </c>
      <c r="C79" s="186">
        <v>37.872694434960003</v>
      </c>
      <c r="D79" s="4"/>
      <c r="E79" s="4"/>
      <c r="F79" s="4"/>
      <c r="G79" s="4"/>
      <c r="H79" s="4"/>
      <c r="I79" s="4"/>
      <c r="J79" s="10">
        <f t="shared" si="2"/>
        <v>0</v>
      </c>
      <c r="K79" s="10">
        <f t="shared" si="3"/>
        <v>0</v>
      </c>
      <c r="L79" s="108" t="s">
        <v>462</v>
      </c>
      <c r="R79" s="28"/>
      <c r="S79" s="28"/>
    </row>
    <row r="80" spans="1:19" s="2" customFormat="1" ht="15.75" x14ac:dyDescent="0.25">
      <c r="A80" t="s">
        <v>56</v>
      </c>
      <c r="B80" s="21">
        <v>25.248462956640001</v>
      </c>
      <c r="C80" s="186">
        <v>41.315666656320005</v>
      </c>
      <c r="D80" s="4"/>
      <c r="E80" s="4"/>
      <c r="F80" s="4"/>
      <c r="G80" s="4"/>
      <c r="H80" s="4"/>
      <c r="I80" s="4"/>
      <c r="J80" s="10">
        <f t="shared" si="2"/>
        <v>0</v>
      </c>
      <c r="K80" s="10">
        <f t="shared" si="3"/>
        <v>0</v>
      </c>
      <c r="L80" s="108" t="s">
        <v>463</v>
      </c>
      <c r="R80" s="28"/>
      <c r="S80" s="28"/>
    </row>
    <row r="81" spans="1:19" s="2" customFormat="1" ht="15.75" x14ac:dyDescent="0.25">
      <c r="A81" t="s">
        <v>176</v>
      </c>
      <c r="B81" s="21">
        <v>27.543777770879995</v>
      </c>
      <c r="C81" s="21">
        <v>0</v>
      </c>
      <c r="D81" s="4"/>
      <c r="E81" s="4"/>
      <c r="F81" s="1"/>
      <c r="G81" s="1"/>
      <c r="H81" s="1"/>
      <c r="I81" s="1"/>
      <c r="J81" s="10">
        <f t="shared" si="2"/>
        <v>0</v>
      </c>
      <c r="K81" s="10">
        <f t="shared" si="3"/>
        <v>0</v>
      </c>
      <c r="L81" s="108" t="s">
        <v>464</v>
      </c>
      <c r="R81" s="28"/>
      <c r="S81" s="28"/>
    </row>
    <row r="82" spans="1:19" s="2" customFormat="1" ht="15.75" x14ac:dyDescent="0.25">
      <c r="A82" t="s">
        <v>177</v>
      </c>
      <c r="B82" s="21">
        <v>28.691435177999999</v>
      </c>
      <c r="C82" s="21">
        <v>0</v>
      </c>
      <c r="D82" s="4"/>
      <c r="E82" s="4"/>
      <c r="G82" s="1"/>
      <c r="H82" s="1"/>
      <c r="I82" s="1"/>
      <c r="J82" s="10">
        <f t="shared" si="2"/>
        <v>0</v>
      </c>
      <c r="K82" s="10">
        <f t="shared" si="3"/>
        <v>0</v>
      </c>
      <c r="L82" s="108" t="s">
        <v>465</v>
      </c>
      <c r="R82" s="28"/>
      <c r="S82" s="28"/>
    </row>
    <row r="83" spans="1:19" s="2" customFormat="1" ht="15.75" x14ac:dyDescent="0.25">
      <c r="A83" t="s">
        <v>178</v>
      </c>
      <c r="B83" s="21">
        <v>30.98674999224</v>
      </c>
      <c r="C83" s="21">
        <v>0</v>
      </c>
      <c r="D83" s="4"/>
      <c r="E83" s="4"/>
      <c r="F83" s="1"/>
      <c r="G83" s="1"/>
      <c r="H83" s="1"/>
      <c r="I83" s="1"/>
      <c r="J83" s="10">
        <f t="shared" si="2"/>
        <v>0</v>
      </c>
      <c r="K83" s="10">
        <f t="shared" si="3"/>
        <v>0</v>
      </c>
      <c r="L83" s="108" t="s">
        <v>466</v>
      </c>
      <c r="R83" s="28"/>
      <c r="S83" s="28"/>
    </row>
    <row r="84" spans="1:19" s="2" customFormat="1" ht="15.75" x14ac:dyDescent="0.25">
      <c r="A84" t="s">
        <v>179</v>
      </c>
      <c r="B84" s="21">
        <v>35.577379620719995</v>
      </c>
      <c r="C84" s="21">
        <v>0</v>
      </c>
      <c r="D84" s="4"/>
      <c r="E84" s="4"/>
      <c r="F84" s="1"/>
      <c r="G84" s="1"/>
      <c r="H84" s="1"/>
      <c r="I84" s="1"/>
      <c r="J84" s="10">
        <f t="shared" si="2"/>
        <v>0</v>
      </c>
      <c r="K84" s="10">
        <f t="shared" si="3"/>
        <v>0</v>
      </c>
      <c r="L84" s="108" t="s">
        <v>467</v>
      </c>
      <c r="R84" s="28"/>
      <c r="S84" s="28"/>
    </row>
    <row r="85" spans="1:19" s="2" customFormat="1" ht="15.75" x14ac:dyDescent="0.25">
      <c r="A85" t="s">
        <v>180</v>
      </c>
      <c r="B85" s="21">
        <v>45.906296284800007</v>
      </c>
      <c r="C85" s="21">
        <v>0</v>
      </c>
      <c r="D85" s="4"/>
      <c r="E85" s="4"/>
      <c r="F85" s="1"/>
      <c r="G85" s="1"/>
      <c r="H85" s="1"/>
      <c r="I85" s="1"/>
      <c r="J85" s="10">
        <f t="shared" si="2"/>
        <v>0</v>
      </c>
      <c r="K85" s="10">
        <f t="shared" si="3"/>
        <v>0</v>
      </c>
      <c r="L85" s="108" t="s">
        <v>468</v>
      </c>
      <c r="R85" s="28"/>
      <c r="S85" s="28"/>
    </row>
    <row r="86" spans="1:19" s="2" customFormat="1" ht="15.75" x14ac:dyDescent="0.25">
      <c r="A86" t="s">
        <v>8</v>
      </c>
      <c r="B86" s="21">
        <v>0</v>
      </c>
      <c r="C86" s="159">
        <v>0</v>
      </c>
      <c r="D86" s="7" t="s">
        <v>99</v>
      </c>
      <c r="E86" s="8" t="s">
        <v>100</v>
      </c>
      <c r="F86" s="19" t="s">
        <v>225</v>
      </c>
      <c r="G86" s="19" t="s">
        <v>162</v>
      </c>
      <c r="H86" s="19" t="s">
        <v>163</v>
      </c>
      <c r="I86" s="20" t="s">
        <v>164</v>
      </c>
      <c r="J86" s="10"/>
      <c r="K86" s="10"/>
      <c r="L86" s="108" t="s">
        <v>469</v>
      </c>
      <c r="R86" s="28"/>
      <c r="S86" s="28"/>
    </row>
    <row r="87" spans="1:19" s="2" customFormat="1" ht="15.75" x14ac:dyDescent="0.25">
      <c r="A87" t="s">
        <v>63</v>
      </c>
      <c r="B87" s="21">
        <v>17.214861106799997</v>
      </c>
      <c r="C87" s="186">
        <v>28.691435177999999</v>
      </c>
      <c r="D87" s="4"/>
      <c r="E87" s="4"/>
      <c r="F87" s="4"/>
      <c r="G87" s="4">
        <v>0</v>
      </c>
      <c r="H87" s="4"/>
      <c r="I87" s="4"/>
      <c r="J87" s="10">
        <f t="shared" si="2"/>
        <v>0</v>
      </c>
      <c r="K87" s="10">
        <f t="shared" si="3"/>
        <v>0</v>
      </c>
      <c r="L87" s="108" t="s">
        <v>470</v>
      </c>
      <c r="R87" s="28"/>
      <c r="S87" s="28"/>
    </row>
    <row r="88" spans="1:19" s="2" customFormat="1" ht="15.75" x14ac:dyDescent="0.25">
      <c r="A88" t="s">
        <v>64</v>
      </c>
      <c r="B88" s="21">
        <v>19.510175921039998</v>
      </c>
      <c r="C88" s="186">
        <v>30.98674999224</v>
      </c>
      <c r="D88" s="4"/>
      <c r="E88" s="4"/>
      <c r="F88" s="4"/>
      <c r="G88" s="4"/>
      <c r="H88" s="4">
        <v>0</v>
      </c>
      <c r="I88" s="4"/>
      <c r="J88" s="10">
        <f t="shared" si="2"/>
        <v>0</v>
      </c>
      <c r="K88" s="10">
        <f t="shared" si="3"/>
        <v>0</v>
      </c>
      <c r="L88" s="108" t="s">
        <v>471</v>
      </c>
      <c r="R88" s="28"/>
      <c r="S88" s="28"/>
    </row>
    <row r="89" spans="1:19" s="2" customFormat="1" ht="15.75" x14ac:dyDescent="0.25">
      <c r="A89" t="s">
        <v>65</v>
      </c>
      <c r="B89" s="21">
        <v>20.657833328160002</v>
      </c>
      <c r="C89" s="186">
        <v>33.282064806480001</v>
      </c>
      <c r="D89" s="4"/>
      <c r="E89" s="4"/>
      <c r="F89" s="4"/>
      <c r="G89" s="4"/>
      <c r="H89" s="4"/>
      <c r="I89" s="4"/>
      <c r="J89" s="10">
        <f t="shared" si="2"/>
        <v>0</v>
      </c>
      <c r="K89" s="10">
        <f t="shared" si="3"/>
        <v>0</v>
      </c>
      <c r="L89" s="108" t="s">
        <v>472</v>
      </c>
      <c r="R89" s="28"/>
      <c r="S89" s="28"/>
    </row>
    <row r="90" spans="1:19" s="2" customFormat="1" ht="15.75" x14ac:dyDescent="0.25">
      <c r="A90" t="s">
        <v>66</v>
      </c>
      <c r="B90" s="21">
        <v>21.805490735279999</v>
      </c>
      <c r="C90" s="186">
        <v>35.577379620719995</v>
      </c>
      <c r="D90" s="4"/>
      <c r="E90" s="4"/>
      <c r="F90" s="4"/>
      <c r="G90" s="4"/>
      <c r="H90" s="4"/>
      <c r="I90" s="4"/>
      <c r="J90" s="10">
        <f t="shared" si="2"/>
        <v>0</v>
      </c>
      <c r="K90" s="10">
        <f t="shared" si="3"/>
        <v>0</v>
      </c>
      <c r="L90" s="108" t="s">
        <v>473</v>
      </c>
      <c r="R90" s="28"/>
      <c r="S90" s="28"/>
    </row>
    <row r="91" spans="1:19" s="2" customFormat="1" ht="15.75" x14ac:dyDescent="0.25">
      <c r="A91" t="s">
        <v>67</v>
      </c>
      <c r="B91" s="21">
        <v>25.248462956640001</v>
      </c>
      <c r="C91" s="186">
        <v>40.168009249199997</v>
      </c>
      <c r="D91" s="4"/>
      <c r="E91" s="4"/>
      <c r="F91" s="4"/>
      <c r="G91" s="4"/>
      <c r="H91" s="4"/>
      <c r="I91" s="4"/>
      <c r="J91" s="10">
        <f t="shared" si="2"/>
        <v>0</v>
      </c>
      <c r="K91" s="10">
        <f t="shared" si="3"/>
        <v>0</v>
      </c>
      <c r="L91" s="108" t="s">
        <v>474</v>
      </c>
      <c r="R91" s="28"/>
      <c r="S91" s="28"/>
    </row>
    <row r="92" spans="1:19" s="2" customFormat="1" ht="15.75" x14ac:dyDescent="0.25">
      <c r="A92" t="s">
        <v>68</v>
      </c>
      <c r="B92" s="21">
        <v>26.396120363760001</v>
      </c>
      <c r="C92" s="186">
        <v>43.610981470559999</v>
      </c>
      <c r="D92" s="4"/>
      <c r="E92" s="4"/>
      <c r="F92" s="4"/>
      <c r="G92" s="4"/>
      <c r="H92" s="4"/>
      <c r="I92" s="4"/>
      <c r="J92" s="10">
        <f t="shared" si="2"/>
        <v>0</v>
      </c>
      <c r="K92" s="10">
        <f t="shared" si="3"/>
        <v>0</v>
      </c>
      <c r="L92" s="108" t="s">
        <v>475</v>
      </c>
      <c r="R92" s="28"/>
      <c r="S92" s="28"/>
    </row>
    <row r="93" spans="1:19" s="2" customFormat="1" ht="15.75" x14ac:dyDescent="0.25">
      <c r="A93" t="s">
        <v>127</v>
      </c>
      <c r="B93" s="21">
        <v>28.691435177999999</v>
      </c>
      <c r="C93" s="21">
        <v>0</v>
      </c>
      <c r="D93" s="4"/>
      <c r="E93" s="4"/>
      <c r="F93" s="1"/>
      <c r="G93" s="1"/>
      <c r="H93" s="1"/>
      <c r="I93" s="1"/>
      <c r="J93" s="10">
        <f t="shared" si="2"/>
        <v>0</v>
      </c>
      <c r="K93" s="10">
        <f t="shared" si="3"/>
        <v>0</v>
      </c>
      <c r="L93" s="108" t="s">
        <v>476</v>
      </c>
      <c r="R93" s="28"/>
      <c r="S93" s="28"/>
    </row>
    <row r="94" spans="1:19" s="2" customFormat="1" ht="15.75" x14ac:dyDescent="0.25">
      <c r="A94" t="s">
        <v>128</v>
      </c>
      <c r="B94" s="21">
        <v>29.839092585119996</v>
      </c>
      <c r="C94" s="21">
        <v>0</v>
      </c>
      <c r="D94" s="4"/>
      <c r="E94" s="4"/>
      <c r="G94" s="1"/>
      <c r="H94" s="1"/>
      <c r="I94" s="1"/>
      <c r="J94" s="10">
        <f t="shared" si="2"/>
        <v>0</v>
      </c>
      <c r="K94" s="10">
        <f t="shared" si="3"/>
        <v>0</v>
      </c>
      <c r="L94" s="108" t="s">
        <v>477</v>
      </c>
      <c r="R94" s="28"/>
      <c r="S94" s="28"/>
    </row>
    <row r="95" spans="1:19" s="2" customFormat="1" ht="15.75" x14ac:dyDescent="0.25">
      <c r="A95" t="s">
        <v>129</v>
      </c>
      <c r="B95" s="21">
        <v>33.282064806480001</v>
      </c>
      <c r="C95" s="21">
        <v>0</v>
      </c>
      <c r="D95" s="4"/>
      <c r="E95" s="4"/>
      <c r="F95" s="1"/>
      <c r="G95" s="1"/>
      <c r="H95" s="1"/>
      <c r="I95" s="1"/>
      <c r="J95" s="10">
        <f t="shared" si="2"/>
        <v>0</v>
      </c>
      <c r="K95" s="10">
        <f t="shared" si="3"/>
        <v>0</v>
      </c>
      <c r="L95" s="108" t="s">
        <v>478</v>
      </c>
      <c r="R95" s="28"/>
      <c r="S95" s="28"/>
    </row>
    <row r="96" spans="1:19" s="2" customFormat="1" ht="15.75" x14ac:dyDescent="0.25">
      <c r="A96" t="s">
        <v>130</v>
      </c>
      <c r="B96" s="21">
        <v>43.610981470559999</v>
      </c>
      <c r="C96" s="21">
        <v>0</v>
      </c>
      <c r="D96" s="4"/>
      <c r="E96" s="4"/>
      <c r="F96" s="1"/>
      <c r="G96" s="1"/>
      <c r="H96" s="1"/>
      <c r="I96" s="1"/>
      <c r="J96" s="10">
        <f t="shared" si="2"/>
        <v>0</v>
      </c>
      <c r="K96" s="10">
        <f t="shared" si="3"/>
        <v>0</v>
      </c>
      <c r="L96" s="108" t="s">
        <v>479</v>
      </c>
      <c r="R96" s="28"/>
      <c r="S96" s="28"/>
    </row>
    <row r="97" spans="1:19" s="2" customFormat="1" ht="15.75" x14ac:dyDescent="0.25">
      <c r="A97" t="s">
        <v>131</v>
      </c>
      <c r="B97" s="21">
        <v>48.201611099040001</v>
      </c>
      <c r="C97" s="21">
        <v>0</v>
      </c>
      <c r="D97" s="4"/>
      <c r="E97" s="4"/>
      <c r="F97" s="1"/>
      <c r="G97" s="1"/>
      <c r="H97" s="1"/>
      <c r="I97" s="1"/>
      <c r="J97" s="10">
        <f t="shared" si="2"/>
        <v>0</v>
      </c>
      <c r="K97" s="10">
        <f t="shared" si="3"/>
        <v>0</v>
      </c>
      <c r="L97" s="108" t="s">
        <v>480</v>
      </c>
      <c r="R97" s="28"/>
      <c r="S97" s="28"/>
    </row>
    <row r="98" spans="1:19" s="2" customFormat="1" ht="15.75" x14ac:dyDescent="0.25">
      <c r="A98" t="s">
        <v>8</v>
      </c>
      <c r="B98" s="21">
        <v>0</v>
      </c>
      <c r="C98" s="159">
        <v>0</v>
      </c>
      <c r="D98" s="7" t="s">
        <v>99</v>
      </c>
      <c r="E98" s="8" t="s">
        <v>100</v>
      </c>
      <c r="F98" s="8" t="s">
        <v>225</v>
      </c>
      <c r="G98" s="8" t="s">
        <v>162</v>
      </c>
      <c r="H98" s="8" t="s">
        <v>163</v>
      </c>
      <c r="I98" s="9" t="s">
        <v>164</v>
      </c>
      <c r="J98" s="10"/>
      <c r="K98" s="10"/>
      <c r="L98" s="108" t="s">
        <v>481</v>
      </c>
      <c r="R98" s="28"/>
      <c r="S98" s="28"/>
    </row>
    <row r="99" spans="1:19" s="2" customFormat="1" ht="15.75" x14ac:dyDescent="0.25">
      <c r="A99" t="s">
        <v>69</v>
      </c>
      <c r="B99" s="21">
        <v>18.362518513920001</v>
      </c>
      <c r="C99" s="186">
        <v>28.691435177999999</v>
      </c>
      <c r="D99" s="4"/>
      <c r="E99" s="4"/>
      <c r="F99" s="4"/>
      <c r="G99" s="4">
        <v>0</v>
      </c>
      <c r="H99" s="4"/>
      <c r="I99" s="4"/>
      <c r="J99" s="10">
        <f t="shared" si="2"/>
        <v>0</v>
      </c>
      <c r="K99" s="10">
        <f t="shared" si="3"/>
        <v>0</v>
      </c>
      <c r="L99" s="108" t="s">
        <v>482</v>
      </c>
      <c r="R99" s="28"/>
      <c r="S99" s="28"/>
    </row>
    <row r="100" spans="1:19" s="2" customFormat="1" ht="15.75" x14ac:dyDescent="0.25">
      <c r="A100" t="s">
        <v>70</v>
      </c>
      <c r="B100" s="21">
        <v>19.510175921039998</v>
      </c>
      <c r="C100" s="186">
        <v>32.134407399359993</v>
      </c>
      <c r="D100" s="4"/>
      <c r="E100" s="4"/>
      <c r="F100" s="4"/>
      <c r="G100" s="4"/>
      <c r="H100" s="4">
        <v>0</v>
      </c>
      <c r="I100" s="4"/>
      <c r="J100" s="10">
        <f t="shared" si="2"/>
        <v>0</v>
      </c>
      <c r="K100" s="10">
        <f t="shared" si="3"/>
        <v>0</v>
      </c>
      <c r="L100" s="108" t="s">
        <v>483</v>
      </c>
      <c r="R100" s="28"/>
      <c r="S100" s="28"/>
    </row>
    <row r="101" spans="1:19" s="2" customFormat="1" ht="15.75" x14ac:dyDescent="0.25">
      <c r="A101" t="s">
        <v>71</v>
      </c>
      <c r="B101" s="21">
        <v>21.805490735279999</v>
      </c>
      <c r="C101" s="186">
        <v>33.282064806480001</v>
      </c>
      <c r="D101" s="4"/>
      <c r="E101" s="4"/>
      <c r="F101" s="4"/>
      <c r="G101" s="4"/>
      <c r="H101" s="4"/>
      <c r="I101" s="4"/>
      <c r="J101" s="10">
        <f t="shared" si="2"/>
        <v>0</v>
      </c>
      <c r="K101" s="10">
        <f t="shared" si="3"/>
        <v>0</v>
      </c>
      <c r="L101" s="108" t="s">
        <v>484</v>
      </c>
      <c r="R101" s="28"/>
      <c r="S101" s="28"/>
    </row>
    <row r="102" spans="1:19" s="2" customFormat="1" ht="15.75" x14ac:dyDescent="0.25">
      <c r="A102" t="s">
        <v>72</v>
      </c>
      <c r="B102" s="21">
        <v>22.953148142400003</v>
      </c>
      <c r="C102" s="186">
        <v>35.577379620719995</v>
      </c>
      <c r="D102" s="4"/>
      <c r="E102" s="4"/>
      <c r="F102" s="4"/>
      <c r="G102" s="4"/>
      <c r="H102" s="4"/>
      <c r="I102" s="4"/>
      <c r="J102" s="10">
        <f t="shared" si="2"/>
        <v>0</v>
      </c>
      <c r="K102" s="10">
        <f t="shared" si="3"/>
        <v>0</v>
      </c>
      <c r="L102" s="108" t="s">
        <v>485</v>
      </c>
      <c r="R102" s="28"/>
      <c r="S102" s="28"/>
    </row>
    <row r="103" spans="1:19" s="2" customFormat="1" ht="15.75" x14ac:dyDescent="0.25">
      <c r="A103" t="s">
        <v>73</v>
      </c>
      <c r="B103" s="21">
        <v>25.248462956640001</v>
      </c>
      <c r="C103" s="186">
        <v>41.315666656320005</v>
      </c>
      <c r="D103" s="4"/>
      <c r="E103" s="4"/>
      <c r="F103" s="4"/>
      <c r="G103" s="4"/>
      <c r="H103" s="4"/>
      <c r="I103" s="4"/>
      <c r="J103" s="10">
        <f t="shared" si="2"/>
        <v>0</v>
      </c>
      <c r="K103" s="10">
        <f t="shared" si="3"/>
        <v>0</v>
      </c>
      <c r="L103" s="108" t="s">
        <v>486</v>
      </c>
      <c r="R103" s="28"/>
      <c r="S103" s="28"/>
    </row>
    <row r="104" spans="1:19" s="2" customFormat="1" ht="15.75" x14ac:dyDescent="0.25">
      <c r="A104" t="s">
        <v>74</v>
      </c>
      <c r="B104" s="21">
        <v>28.691435177999999</v>
      </c>
      <c r="C104" s="186">
        <v>44.758638877679999</v>
      </c>
      <c r="D104" s="4"/>
      <c r="E104" s="4"/>
      <c r="F104" s="4"/>
      <c r="G104" s="4"/>
      <c r="H104" s="4"/>
      <c r="I104" s="4"/>
      <c r="J104" s="10">
        <f t="shared" si="2"/>
        <v>0</v>
      </c>
      <c r="K104" s="10">
        <f t="shared" si="3"/>
        <v>0</v>
      </c>
      <c r="L104" s="108" t="s">
        <v>487</v>
      </c>
      <c r="R104" s="28"/>
      <c r="S104" s="28"/>
    </row>
    <row r="105" spans="1:19" s="2" customFormat="1" ht="15.75" x14ac:dyDescent="0.25">
      <c r="A105" t="s">
        <v>132</v>
      </c>
      <c r="B105" s="21">
        <v>0</v>
      </c>
      <c r="C105" s="21">
        <v>0</v>
      </c>
      <c r="D105" s="29"/>
      <c r="E105" s="12"/>
      <c r="F105" s="1"/>
      <c r="G105" s="1"/>
      <c r="H105" s="1"/>
      <c r="I105" s="1"/>
      <c r="J105" s="10">
        <f t="shared" si="2"/>
        <v>0</v>
      </c>
      <c r="K105" s="10">
        <f t="shared" si="3"/>
        <v>0</v>
      </c>
      <c r="L105" s="108" t="s">
        <v>488</v>
      </c>
      <c r="R105" s="28"/>
      <c r="S105" s="28"/>
    </row>
    <row r="106" spans="1:19" s="2" customFormat="1" ht="15.75" x14ac:dyDescent="0.25">
      <c r="A106" t="s">
        <v>133</v>
      </c>
      <c r="B106" s="21">
        <v>0</v>
      </c>
      <c r="C106" s="21">
        <v>0</v>
      </c>
      <c r="D106" s="29"/>
      <c r="E106" s="12"/>
      <c r="G106" s="1"/>
      <c r="H106" s="1"/>
      <c r="I106" s="1"/>
      <c r="J106" s="10">
        <f t="shared" si="2"/>
        <v>0</v>
      </c>
      <c r="K106" s="10">
        <f t="shared" si="3"/>
        <v>0</v>
      </c>
      <c r="L106" s="108" t="s">
        <v>489</v>
      </c>
      <c r="R106" s="28"/>
      <c r="S106" s="28"/>
    </row>
    <row r="107" spans="1:19" s="2" customFormat="1" ht="15.75" x14ac:dyDescent="0.25">
      <c r="A107" t="s">
        <v>134</v>
      </c>
      <c r="B107" s="21">
        <v>0</v>
      </c>
      <c r="C107" s="21">
        <v>0</v>
      </c>
      <c r="D107" s="29"/>
      <c r="E107" s="12"/>
      <c r="F107" s="1"/>
      <c r="G107" s="1"/>
      <c r="H107" s="1"/>
      <c r="I107" s="1"/>
      <c r="J107" s="10">
        <f t="shared" si="2"/>
        <v>0</v>
      </c>
      <c r="K107" s="10">
        <f t="shared" si="3"/>
        <v>0</v>
      </c>
      <c r="L107" s="108" t="s">
        <v>490</v>
      </c>
      <c r="R107" s="28"/>
      <c r="S107" s="28"/>
    </row>
    <row r="108" spans="1:19" s="2" customFormat="1" ht="15.75" x14ac:dyDescent="0.25">
      <c r="A108" t="s">
        <v>135</v>
      </c>
      <c r="B108" s="21">
        <v>0</v>
      </c>
      <c r="C108" s="21">
        <v>0</v>
      </c>
      <c r="D108" s="29"/>
      <c r="E108" s="12"/>
      <c r="F108" s="1"/>
      <c r="G108" s="1"/>
      <c r="H108" s="1"/>
      <c r="I108" s="1"/>
      <c r="J108" s="10">
        <f t="shared" si="2"/>
        <v>0</v>
      </c>
      <c r="K108" s="10">
        <f t="shared" si="3"/>
        <v>0</v>
      </c>
      <c r="L108" s="108" t="s">
        <v>491</v>
      </c>
      <c r="R108" s="28"/>
      <c r="S108" s="28"/>
    </row>
    <row r="109" spans="1:19" s="2" customFormat="1" ht="15.75" x14ac:dyDescent="0.25">
      <c r="A109" t="s">
        <v>136</v>
      </c>
      <c r="B109" s="21">
        <v>0</v>
      </c>
      <c r="C109" s="21">
        <v>0</v>
      </c>
      <c r="D109" s="29"/>
      <c r="E109" s="12"/>
      <c r="F109" s="1"/>
      <c r="G109" s="1"/>
      <c r="H109" s="1"/>
      <c r="I109" s="1"/>
      <c r="J109" s="10">
        <f t="shared" si="2"/>
        <v>0</v>
      </c>
      <c r="K109" s="10">
        <f t="shared" si="3"/>
        <v>0</v>
      </c>
      <c r="L109" s="108" t="s">
        <v>492</v>
      </c>
      <c r="R109" s="28"/>
      <c r="S109" s="28"/>
    </row>
    <row r="110" spans="1:19" s="2" customFormat="1" x14ac:dyDescent="0.25">
      <c r="A110" t="s">
        <v>8</v>
      </c>
      <c r="B110" s="21">
        <v>0</v>
      </c>
      <c r="C110" s="159">
        <v>0</v>
      </c>
      <c r="D110" s="7" t="s">
        <v>99</v>
      </c>
      <c r="E110" s="8" t="s">
        <v>100</v>
      </c>
      <c r="F110" s="8" t="s">
        <v>225</v>
      </c>
      <c r="G110" s="8" t="s">
        <v>162</v>
      </c>
      <c r="H110" s="8" t="s">
        <v>163</v>
      </c>
      <c r="I110" s="9" t="s">
        <v>164</v>
      </c>
      <c r="J110" s="10"/>
      <c r="K110" s="10"/>
      <c r="L110"/>
      <c r="R110" s="28"/>
      <c r="S110" s="28"/>
    </row>
    <row r="111" spans="1:19" s="2" customFormat="1" ht="18" x14ac:dyDescent="0.25">
      <c r="A111" t="s">
        <v>75</v>
      </c>
      <c r="B111" s="21">
        <v>19.510175921039998</v>
      </c>
      <c r="C111" s="186">
        <v>30.98674999224</v>
      </c>
      <c r="D111" s="4"/>
      <c r="E111" s="4"/>
      <c r="F111" s="4"/>
      <c r="G111" s="4">
        <v>0</v>
      </c>
      <c r="H111" s="4"/>
      <c r="I111" s="4"/>
      <c r="J111" s="10">
        <f t="shared" si="2"/>
        <v>0</v>
      </c>
      <c r="K111" s="10">
        <f t="shared" si="3"/>
        <v>0</v>
      </c>
      <c r="L111" s="106" t="s">
        <v>493</v>
      </c>
      <c r="R111" s="28"/>
      <c r="S111" s="28"/>
    </row>
    <row r="112" spans="1:19" s="2" customFormat="1" x14ac:dyDescent="0.25">
      <c r="A112" t="s">
        <v>76</v>
      </c>
      <c r="B112" s="21">
        <v>20.657833328160002</v>
      </c>
      <c r="C112" s="186">
        <v>33.282064806480001</v>
      </c>
      <c r="D112" s="4"/>
      <c r="E112" s="4"/>
      <c r="F112" s="4"/>
      <c r="G112" s="4"/>
      <c r="H112" s="4">
        <v>0</v>
      </c>
      <c r="I112" s="4"/>
      <c r="J112" s="10">
        <f t="shared" si="2"/>
        <v>0</v>
      </c>
      <c r="K112" s="10">
        <f t="shared" si="3"/>
        <v>0</v>
      </c>
      <c r="L112"/>
      <c r="R112" s="28"/>
      <c r="S112" s="28"/>
    </row>
    <row r="113" spans="1:19" s="2" customFormat="1" ht="15.75" x14ac:dyDescent="0.25">
      <c r="A113" t="s">
        <v>77</v>
      </c>
      <c r="B113" s="21">
        <v>22.953148142400003</v>
      </c>
      <c r="C113" s="186">
        <v>35.577379620719995</v>
      </c>
      <c r="D113" s="4"/>
      <c r="E113" s="4"/>
      <c r="F113" s="4"/>
      <c r="G113" s="4"/>
      <c r="H113" s="4"/>
      <c r="I113" s="4"/>
      <c r="J113" s="10">
        <f t="shared" si="2"/>
        <v>0</v>
      </c>
      <c r="K113" s="10">
        <f t="shared" si="3"/>
        <v>0</v>
      </c>
      <c r="L113" s="108" t="s">
        <v>494</v>
      </c>
      <c r="R113" s="28"/>
      <c r="S113" s="28"/>
    </row>
    <row r="114" spans="1:19" s="2" customFormat="1" ht="15.75" x14ac:dyDescent="0.25">
      <c r="A114" t="s">
        <v>78</v>
      </c>
      <c r="B114" s="21">
        <v>24.10080554952</v>
      </c>
      <c r="C114" s="186">
        <v>37.872694434960003</v>
      </c>
      <c r="D114" s="4"/>
      <c r="E114" s="4"/>
      <c r="F114" s="4"/>
      <c r="G114" s="4"/>
      <c r="H114" s="4"/>
      <c r="I114" s="4"/>
      <c r="J114" s="10">
        <f t="shared" si="2"/>
        <v>0</v>
      </c>
      <c r="K114" s="10">
        <f t="shared" si="3"/>
        <v>0</v>
      </c>
      <c r="L114" s="108" t="s">
        <v>495</v>
      </c>
      <c r="R114" s="28"/>
      <c r="S114" s="28"/>
    </row>
    <row r="115" spans="1:19" s="2" customFormat="1" ht="15.75" x14ac:dyDescent="0.25">
      <c r="A115" t="s">
        <v>79</v>
      </c>
      <c r="B115" s="21">
        <v>26.396120363760001</v>
      </c>
      <c r="C115" s="186">
        <v>41.315666656320005</v>
      </c>
      <c r="D115" s="4"/>
      <c r="E115" s="4"/>
      <c r="F115" s="4"/>
      <c r="G115" s="4"/>
      <c r="H115" s="4"/>
      <c r="I115" s="4"/>
      <c r="J115" s="10">
        <f t="shared" si="2"/>
        <v>0</v>
      </c>
      <c r="K115" s="10">
        <f t="shared" si="3"/>
        <v>0</v>
      </c>
      <c r="L115" s="108" t="s">
        <v>496</v>
      </c>
      <c r="R115" s="28"/>
      <c r="S115" s="28"/>
    </row>
    <row r="116" spans="1:19" s="2" customFormat="1" ht="15.75" x14ac:dyDescent="0.25">
      <c r="A116" t="s">
        <v>80</v>
      </c>
      <c r="B116" s="21">
        <v>29.839092585119996</v>
      </c>
      <c r="C116" s="186">
        <v>45.906296284800007</v>
      </c>
      <c r="D116" s="4"/>
      <c r="E116" s="4"/>
      <c r="F116" s="4"/>
      <c r="G116" s="4"/>
      <c r="H116" s="4"/>
      <c r="I116" s="4"/>
      <c r="J116" s="10">
        <f t="shared" si="2"/>
        <v>0</v>
      </c>
      <c r="K116" s="10">
        <f t="shared" si="3"/>
        <v>0</v>
      </c>
      <c r="L116" s="108" t="s">
        <v>497</v>
      </c>
      <c r="R116" s="28"/>
      <c r="S116" s="28"/>
    </row>
    <row r="117" spans="1:19" s="2" customFormat="1" ht="15.75" x14ac:dyDescent="0.25">
      <c r="A117" t="s">
        <v>137</v>
      </c>
      <c r="B117" s="21">
        <v>32.134407399359993</v>
      </c>
      <c r="C117" s="21">
        <v>0</v>
      </c>
      <c r="D117" s="4"/>
      <c r="E117" s="4"/>
      <c r="F117" s="1"/>
      <c r="G117" s="1"/>
      <c r="H117" s="1"/>
      <c r="I117" s="1"/>
      <c r="J117" s="10">
        <f t="shared" si="2"/>
        <v>0</v>
      </c>
      <c r="K117" s="10">
        <f t="shared" si="3"/>
        <v>0</v>
      </c>
      <c r="L117" s="108" t="s">
        <v>498</v>
      </c>
      <c r="R117" s="28"/>
      <c r="S117" s="28"/>
    </row>
    <row r="118" spans="1:19" s="2" customFormat="1" ht="15.75" x14ac:dyDescent="0.25">
      <c r="A118" t="s">
        <v>138</v>
      </c>
      <c r="B118" s="21">
        <v>35.577379620719995</v>
      </c>
      <c r="C118" s="21">
        <v>0</v>
      </c>
      <c r="D118" s="4"/>
      <c r="E118" s="4"/>
      <c r="G118" s="1"/>
      <c r="H118" s="1"/>
      <c r="I118" s="1"/>
      <c r="J118" s="10">
        <f t="shared" si="2"/>
        <v>0</v>
      </c>
      <c r="K118" s="10">
        <f t="shared" si="3"/>
        <v>0</v>
      </c>
      <c r="L118" s="108" t="s">
        <v>499</v>
      </c>
      <c r="R118" s="28"/>
      <c r="S118" s="28"/>
    </row>
    <row r="119" spans="1:19" s="2" customFormat="1" ht="15.75" x14ac:dyDescent="0.25">
      <c r="A119" t="s">
        <v>139</v>
      </c>
      <c r="B119" s="21">
        <v>39.020351842079997</v>
      </c>
      <c r="C119" s="21">
        <v>0</v>
      </c>
      <c r="D119" s="4"/>
      <c r="E119" s="4"/>
      <c r="F119" s="1"/>
      <c r="G119" s="1"/>
      <c r="H119" s="1"/>
      <c r="I119" s="1"/>
      <c r="J119" s="10">
        <f t="shared" si="2"/>
        <v>0</v>
      </c>
      <c r="K119" s="10">
        <f t="shared" si="3"/>
        <v>0</v>
      </c>
      <c r="L119" s="108" t="s">
        <v>500</v>
      </c>
      <c r="R119" s="28"/>
      <c r="S119" s="28"/>
    </row>
    <row r="120" spans="1:19" s="2" customFormat="1" ht="15.75" x14ac:dyDescent="0.25">
      <c r="A120" t="s">
        <v>140</v>
      </c>
      <c r="B120" s="21">
        <v>45.906296284800007</v>
      </c>
      <c r="C120" s="21">
        <v>0</v>
      </c>
      <c r="D120" s="4"/>
      <c r="E120" s="4"/>
      <c r="F120" s="1"/>
      <c r="G120" s="1"/>
      <c r="H120" s="1"/>
      <c r="I120" s="1"/>
      <c r="J120" s="10">
        <f t="shared" si="2"/>
        <v>0</v>
      </c>
      <c r="K120" s="10">
        <f t="shared" si="3"/>
        <v>0</v>
      </c>
      <c r="L120" s="108" t="s">
        <v>501</v>
      </c>
      <c r="R120" s="28"/>
      <c r="S120" s="28"/>
    </row>
    <row r="121" spans="1:19" s="2" customFormat="1" ht="15.75" x14ac:dyDescent="0.25">
      <c r="A121" t="s">
        <v>141</v>
      </c>
      <c r="B121" s="21">
        <v>52.792240727520003</v>
      </c>
      <c r="C121" s="21">
        <v>0</v>
      </c>
      <c r="D121" s="4"/>
      <c r="E121" s="4"/>
      <c r="F121" s="1"/>
      <c r="G121" s="1"/>
      <c r="H121" s="1"/>
      <c r="I121" s="1"/>
      <c r="J121" s="10">
        <f t="shared" si="2"/>
        <v>0</v>
      </c>
      <c r="K121" s="10">
        <f t="shared" si="3"/>
        <v>0</v>
      </c>
      <c r="L121" s="108" t="s">
        <v>502</v>
      </c>
      <c r="R121" s="28"/>
      <c r="S121" s="28"/>
    </row>
    <row r="122" spans="1:19" s="2" customFormat="1" ht="15.75" x14ac:dyDescent="0.25">
      <c r="A122"/>
      <c r="B122" s="21">
        <v>0</v>
      </c>
      <c r="C122" s="159">
        <v>0</v>
      </c>
      <c r="D122" s="7" t="s">
        <v>99</v>
      </c>
      <c r="E122" s="8" t="s">
        <v>100</v>
      </c>
      <c r="F122" s="8" t="s">
        <v>225</v>
      </c>
      <c r="G122" s="8" t="s">
        <v>162</v>
      </c>
      <c r="H122" s="8" t="s">
        <v>163</v>
      </c>
      <c r="I122" s="9" t="s">
        <v>164</v>
      </c>
      <c r="J122" s="10"/>
      <c r="K122" s="10"/>
      <c r="L122" s="108" t="s">
        <v>503</v>
      </c>
      <c r="R122" s="28"/>
      <c r="S122" s="28"/>
    </row>
    <row r="123" spans="1:19" s="2" customFormat="1" ht="15.75" x14ac:dyDescent="0.25">
      <c r="A123" t="s">
        <v>81</v>
      </c>
      <c r="B123" s="21">
        <v>20.657833328160002</v>
      </c>
      <c r="C123" s="186">
        <v>30.98674999224</v>
      </c>
      <c r="D123" s="4"/>
      <c r="E123" s="4"/>
      <c r="F123" s="4"/>
      <c r="G123" s="4">
        <v>0</v>
      </c>
      <c r="H123" s="4"/>
      <c r="I123" s="4"/>
      <c r="J123" s="10">
        <f t="shared" si="2"/>
        <v>0</v>
      </c>
      <c r="K123" s="10">
        <f t="shared" si="3"/>
        <v>0</v>
      </c>
      <c r="L123" s="108" t="s">
        <v>504</v>
      </c>
      <c r="R123" s="28"/>
      <c r="S123" s="28"/>
    </row>
    <row r="124" spans="1:19" s="2" customFormat="1" ht="15.75" x14ac:dyDescent="0.25">
      <c r="A124" t="s">
        <v>82</v>
      </c>
      <c r="B124" s="21">
        <v>21.805490735279999</v>
      </c>
      <c r="C124" s="186">
        <v>33.282064806480001</v>
      </c>
      <c r="D124" s="4"/>
      <c r="E124" s="4"/>
      <c r="F124" s="4"/>
      <c r="G124" s="4"/>
      <c r="H124" s="4">
        <v>0</v>
      </c>
      <c r="I124" s="4"/>
      <c r="J124" s="10">
        <f t="shared" si="2"/>
        <v>0</v>
      </c>
      <c r="K124" s="10">
        <f t="shared" si="3"/>
        <v>0</v>
      </c>
      <c r="L124" s="108" t="s">
        <v>505</v>
      </c>
      <c r="R124" s="28"/>
      <c r="S124" s="28"/>
    </row>
    <row r="125" spans="1:19" s="2" customFormat="1" ht="15.75" x14ac:dyDescent="0.25">
      <c r="A125" t="s">
        <v>83</v>
      </c>
      <c r="B125" s="21">
        <v>25.248462956640001</v>
      </c>
      <c r="C125" s="186">
        <v>36.725037027840003</v>
      </c>
      <c r="D125" s="4"/>
      <c r="E125" s="4"/>
      <c r="F125" s="4"/>
      <c r="G125" s="4"/>
      <c r="H125" s="4"/>
      <c r="I125" s="4"/>
      <c r="J125" s="10">
        <f t="shared" si="2"/>
        <v>0</v>
      </c>
      <c r="K125" s="10">
        <f t="shared" si="3"/>
        <v>0</v>
      </c>
      <c r="L125" s="108" t="s">
        <v>540</v>
      </c>
      <c r="R125" s="28"/>
      <c r="S125" s="28"/>
    </row>
    <row r="126" spans="1:19" s="2" customFormat="1" ht="15.75" x14ac:dyDescent="0.25">
      <c r="A126" t="s">
        <v>84</v>
      </c>
      <c r="B126" s="21">
        <v>27.543777770879995</v>
      </c>
      <c r="C126" s="186">
        <v>41.315666656320005</v>
      </c>
      <c r="D126" s="4"/>
      <c r="E126" s="4"/>
      <c r="F126" s="4"/>
      <c r="G126" s="4"/>
      <c r="H126" s="4"/>
      <c r="I126" s="4"/>
      <c r="J126" s="10">
        <f t="shared" si="2"/>
        <v>0</v>
      </c>
      <c r="K126" s="10">
        <f t="shared" si="3"/>
        <v>0</v>
      </c>
      <c r="L126" s="108" t="s">
        <v>539</v>
      </c>
      <c r="R126" s="28"/>
      <c r="S126" s="28"/>
    </row>
    <row r="127" spans="1:19" s="2" customFormat="1" ht="15.75" x14ac:dyDescent="0.25">
      <c r="A127" t="s">
        <v>85</v>
      </c>
      <c r="B127" s="21">
        <v>29.839092585119996</v>
      </c>
      <c r="C127" s="186">
        <v>43.610981470559999</v>
      </c>
      <c r="D127" s="4"/>
      <c r="E127" s="4"/>
      <c r="F127" s="4"/>
      <c r="G127" s="4"/>
      <c r="H127" s="4"/>
      <c r="I127" s="4"/>
      <c r="J127" s="10">
        <f t="shared" si="2"/>
        <v>0</v>
      </c>
      <c r="K127" s="10">
        <f t="shared" si="3"/>
        <v>0</v>
      </c>
      <c r="L127" s="108" t="s">
        <v>506</v>
      </c>
      <c r="R127" s="28"/>
      <c r="S127" s="28"/>
    </row>
    <row r="128" spans="1:19" s="2" customFormat="1" ht="15.75" x14ac:dyDescent="0.25">
      <c r="A128" t="s">
        <v>86</v>
      </c>
      <c r="B128" s="21">
        <v>33.282064806480001</v>
      </c>
      <c r="C128" s="186">
        <v>49.349268506160001</v>
      </c>
      <c r="D128" s="4"/>
      <c r="E128" s="4"/>
      <c r="F128" s="4"/>
      <c r="G128" s="4"/>
      <c r="H128" s="4"/>
      <c r="I128" s="4"/>
      <c r="J128" s="10">
        <f t="shared" si="2"/>
        <v>0</v>
      </c>
      <c r="K128" s="10">
        <f t="shared" si="3"/>
        <v>0</v>
      </c>
      <c r="L128" s="108" t="s">
        <v>507</v>
      </c>
      <c r="R128" s="28"/>
      <c r="S128" s="28"/>
    </row>
    <row r="129" spans="1:19" s="2" customFormat="1" ht="15.75" x14ac:dyDescent="0.25">
      <c r="A129" t="s">
        <v>142</v>
      </c>
      <c r="B129" s="21">
        <v>35.577379620719995</v>
      </c>
      <c r="C129" s="21">
        <v>0</v>
      </c>
      <c r="D129" s="4"/>
      <c r="E129" s="4"/>
      <c r="F129" s="1"/>
      <c r="G129" s="1"/>
      <c r="H129" s="1"/>
      <c r="I129" s="1"/>
      <c r="J129" s="10">
        <f t="shared" si="2"/>
        <v>0</v>
      </c>
      <c r="K129" s="10">
        <f t="shared" si="3"/>
        <v>0</v>
      </c>
      <c r="L129" s="108" t="s">
        <v>508</v>
      </c>
      <c r="R129" s="28"/>
      <c r="S129" s="28"/>
    </row>
    <row r="130" spans="1:19" s="2" customFormat="1" ht="15.75" x14ac:dyDescent="0.25">
      <c r="A130" t="s">
        <v>143</v>
      </c>
      <c r="B130" s="21">
        <v>39.020351842079997</v>
      </c>
      <c r="C130" s="21">
        <v>0</v>
      </c>
      <c r="D130" s="4"/>
      <c r="E130" s="4"/>
      <c r="G130" s="1"/>
      <c r="H130" s="1"/>
      <c r="I130" s="1"/>
      <c r="J130" s="10">
        <f t="shared" si="2"/>
        <v>0</v>
      </c>
      <c r="K130" s="10">
        <f t="shared" si="3"/>
        <v>0</v>
      </c>
      <c r="L130" s="108" t="s">
        <v>509</v>
      </c>
      <c r="R130" s="28"/>
      <c r="S130" s="28"/>
    </row>
    <row r="131" spans="1:19" s="2" customFormat="1" ht="15.75" x14ac:dyDescent="0.25">
      <c r="A131" t="s">
        <v>144</v>
      </c>
      <c r="B131" s="21">
        <v>42.463324063439998</v>
      </c>
      <c r="C131" s="21">
        <v>0</v>
      </c>
      <c r="D131" s="4"/>
      <c r="E131" s="4"/>
      <c r="F131" s="1"/>
      <c r="G131" s="1"/>
      <c r="H131" s="1"/>
      <c r="I131" s="1"/>
      <c r="J131" s="10">
        <f t="shared" si="2"/>
        <v>0</v>
      </c>
      <c r="K131" s="10">
        <f t="shared" si="3"/>
        <v>0</v>
      </c>
      <c r="L131" s="108" t="s">
        <v>510</v>
      </c>
      <c r="R131" s="28"/>
      <c r="S131" s="28"/>
    </row>
    <row r="132" spans="1:19" s="2" customFormat="1" ht="15.75" x14ac:dyDescent="0.25">
      <c r="A132" t="s">
        <v>145</v>
      </c>
      <c r="B132" s="21">
        <v>49.349268506160001</v>
      </c>
      <c r="C132" s="21">
        <v>0</v>
      </c>
      <c r="D132" s="4"/>
      <c r="E132" s="4"/>
      <c r="F132" s="1"/>
      <c r="G132" s="1"/>
      <c r="H132" s="1"/>
      <c r="I132" s="1"/>
      <c r="J132" s="10">
        <f t="shared" ref="J132:J181" si="4">IFERROR((ROUND((B132*D132)+((B132*E132)*1.15),2)),"REVISAR")</f>
        <v>0</v>
      </c>
      <c r="K132" s="10">
        <f t="shared" ref="K132:K181" si="5">IFERROR((ROUND((F132*C132)+(G132*C132*1.1)+(H132*C132*1.15)+(I132*C132*1.15*1.1),2)),"REVISAR")</f>
        <v>0</v>
      </c>
      <c r="L132" s="108" t="s">
        <v>511</v>
      </c>
      <c r="R132" s="28"/>
      <c r="S132" s="28"/>
    </row>
    <row r="133" spans="1:19" s="2" customFormat="1" ht="15.75" x14ac:dyDescent="0.25">
      <c r="A133" t="s">
        <v>146</v>
      </c>
      <c r="B133" s="21">
        <v>57.382870355999998</v>
      </c>
      <c r="C133" s="21">
        <v>0</v>
      </c>
      <c r="D133" s="4"/>
      <c r="E133" s="4"/>
      <c r="F133" s="1"/>
      <c r="G133" s="1"/>
      <c r="H133" s="1"/>
      <c r="I133" s="1"/>
      <c r="J133" s="10">
        <f t="shared" si="4"/>
        <v>0</v>
      </c>
      <c r="K133" s="10">
        <f t="shared" si="5"/>
        <v>0</v>
      </c>
      <c r="L133" s="108" t="s">
        <v>512</v>
      </c>
      <c r="R133" s="28"/>
      <c r="S133" s="28"/>
    </row>
    <row r="134" spans="1:19" s="2" customFormat="1" ht="15.75" x14ac:dyDescent="0.25">
      <c r="A134"/>
      <c r="B134" s="21">
        <v>0</v>
      </c>
      <c r="C134" s="159">
        <v>0</v>
      </c>
      <c r="D134" s="7" t="s">
        <v>99</v>
      </c>
      <c r="E134" s="8" t="s">
        <v>100</v>
      </c>
      <c r="F134" s="8" t="s">
        <v>225</v>
      </c>
      <c r="G134" s="8" t="s">
        <v>162</v>
      </c>
      <c r="H134" s="8" t="s">
        <v>163</v>
      </c>
      <c r="I134" s="9" t="s">
        <v>164</v>
      </c>
      <c r="J134" s="10"/>
      <c r="K134" s="10"/>
      <c r="L134" s="108" t="s">
        <v>513</v>
      </c>
      <c r="R134" s="28"/>
      <c r="S134" s="28"/>
    </row>
    <row r="135" spans="1:19" s="2" customFormat="1" ht="15.75" x14ac:dyDescent="0.25">
      <c r="A135" t="s">
        <v>181</v>
      </c>
      <c r="B135" s="21">
        <v>21.805490735279999</v>
      </c>
      <c r="C135" s="184">
        <v>33.282064806480001</v>
      </c>
      <c r="D135" s="4"/>
      <c r="E135" s="4"/>
      <c r="F135" s="4"/>
      <c r="G135" s="4">
        <v>0</v>
      </c>
      <c r="H135" s="4"/>
      <c r="I135" s="4"/>
      <c r="J135" s="10">
        <f t="shared" si="4"/>
        <v>0</v>
      </c>
      <c r="K135" s="10">
        <f t="shared" si="5"/>
        <v>0</v>
      </c>
      <c r="L135" s="108" t="s">
        <v>514</v>
      </c>
      <c r="R135" s="28"/>
      <c r="S135" s="28"/>
    </row>
    <row r="136" spans="1:19" s="2" customFormat="1" ht="15.75" x14ac:dyDescent="0.25">
      <c r="A136" t="s">
        <v>182</v>
      </c>
      <c r="B136" s="21">
        <v>25.248462956640001</v>
      </c>
      <c r="C136" s="184">
        <v>36.725037027840003</v>
      </c>
      <c r="D136" s="4"/>
      <c r="E136" s="4"/>
      <c r="F136" s="4"/>
      <c r="G136" s="4"/>
      <c r="H136" s="4">
        <v>0</v>
      </c>
      <c r="I136" s="4"/>
      <c r="J136" s="10">
        <f t="shared" si="4"/>
        <v>0</v>
      </c>
      <c r="K136" s="10">
        <f t="shared" si="5"/>
        <v>0</v>
      </c>
      <c r="L136" s="108" t="s">
        <v>515</v>
      </c>
      <c r="R136" s="28"/>
      <c r="S136" s="28"/>
    </row>
    <row r="137" spans="1:19" s="2" customFormat="1" ht="15.75" x14ac:dyDescent="0.25">
      <c r="A137" t="s">
        <v>183</v>
      </c>
      <c r="B137" s="21">
        <v>29.839092585119996</v>
      </c>
      <c r="C137" s="184">
        <v>41.315666656320005</v>
      </c>
      <c r="D137" s="4"/>
      <c r="E137" s="4"/>
      <c r="F137" s="4"/>
      <c r="G137" s="4"/>
      <c r="H137" s="4"/>
      <c r="I137" s="4"/>
      <c r="J137" s="10">
        <f t="shared" si="4"/>
        <v>0</v>
      </c>
      <c r="K137" s="10">
        <f t="shared" si="5"/>
        <v>0</v>
      </c>
      <c r="L137" s="108" t="s">
        <v>516</v>
      </c>
      <c r="R137" s="28"/>
      <c r="S137" s="28"/>
    </row>
    <row r="138" spans="1:19" s="2" customFormat="1" ht="15.75" x14ac:dyDescent="0.25">
      <c r="A138" t="s">
        <v>184</v>
      </c>
      <c r="B138" s="21">
        <v>33.282064806480001</v>
      </c>
      <c r="C138" s="184">
        <v>47.05395369192</v>
      </c>
      <c r="D138" s="4"/>
      <c r="E138" s="4"/>
      <c r="F138" s="4"/>
      <c r="G138" s="4"/>
      <c r="H138" s="4"/>
      <c r="I138" s="4"/>
      <c r="J138" s="10">
        <f t="shared" si="4"/>
        <v>0</v>
      </c>
      <c r="K138" s="10">
        <f t="shared" si="5"/>
        <v>0</v>
      </c>
      <c r="L138" s="108" t="s">
        <v>517</v>
      </c>
      <c r="R138" s="28"/>
      <c r="S138" s="28"/>
    </row>
    <row r="139" spans="1:19" s="2" customFormat="1" ht="15.75" x14ac:dyDescent="0.25">
      <c r="A139" t="s">
        <v>185</v>
      </c>
      <c r="B139" s="21">
        <v>36.725037027840003</v>
      </c>
      <c r="C139" s="184">
        <v>50.496925913280002</v>
      </c>
      <c r="D139" s="4"/>
      <c r="E139" s="4"/>
      <c r="F139" s="4"/>
      <c r="G139" s="4"/>
      <c r="H139" s="4"/>
      <c r="I139" s="4"/>
      <c r="J139" s="10">
        <f t="shared" si="4"/>
        <v>0</v>
      </c>
      <c r="K139" s="10">
        <f t="shared" si="5"/>
        <v>0</v>
      </c>
      <c r="L139" s="108" t="s">
        <v>518</v>
      </c>
      <c r="R139" s="28"/>
      <c r="S139" s="28"/>
    </row>
    <row r="140" spans="1:19" s="2" customFormat="1" ht="15.75" x14ac:dyDescent="0.25">
      <c r="A140" t="s">
        <v>186</v>
      </c>
      <c r="B140" s="21">
        <v>43.610981470559999</v>
      </c>
      <c r="C140" s="184">
        <v>59.678185170239992</v>
      </c>
      <c r="D140" s="4"/>
      <c r="E140" s="4"/>
      <c r="F140" s="4"/>
      <c r="G140" s="4"/>
      <c r="H140" s="4"/>
      <c r="I140" s="4"/>
      <c r="J140" s="10">
        <f t="shared" si="4"/>
        <v>0</v>
      </c>
      <c r="K140" s="10">
        <f t="shared" si="5"/>
        <v>0</v>
      </c>
      <c r="L140" s="108" t="s">
        <v>519</v>
      </c>
      <c r="R140" s="28"/>
      <c r="S140" s="28"/>
    </row>
    <row r="141" spans="1:19" s="2" customFormat="1" ht="15.75" x14ac:dyDescent="0.25">
      <c r="A141" t="s">
        <v>187</v>
      </c>
      <c r="B141" s="21">
        <v>48.201611099040001</v>
      </c>
      <c r="C141" s="21">
        <v>0</v>
      </c>
      <c r="D141" s="4"/>
      <c r="E141" s="4"/>
      <c r="F141" s="1"/>
      <c r="G141" s="1"/>
      <c r="H141" s="1"/>
      <c r="I141" s="1"/>
      <c r="J141" s="10">
        <f t="shared" si="4"/>
        <v>0</v>
      </c>
      <c r="K141" s="10">
        <f t="shared" si="5"/>
        <v>0</v>
      </c>
      <c r="L141" s="108" t="s">
        <v>520</v>
      </c>
      <c r="R141" s="28"/>
      <c r="S141" s="28"/>
    </row>
    <row r="142" spans="1:19" s="2" customFormat="1" ht="15.75" x14ac:dyDescent="0.25">
      <c r="A142" t="s">
        <v>188</v>
      </c>
      <c r="B142" s="21">
        <v>51.644583320400002</v>
      </c>
      <c r="C142" s="21">
        <v>0</v>
      </c>
      <c r="D142" s="4"/>
      <c r="E142" s="4"/>
      <c r="G142" s="1"/>
      <c r="H142" s="1"/>
      <c r="I142" s="1"/>
      <c r="J142" s="10">
        <f t="shared" si="4"/>
        <v>0</v>
      </c>
      <c r="K142" s="10">
        <f t="shared" si="5"/>
        <v>0</v>
      </c>
      <c r="L142" s="108" t="s">
        <v>521</v>
      </c>
      <c r="R142" s="28"/>
      <c r="S142" s="28"/>
    </row>
    <row r="143" spans="1:19" s="2" customFormat="1" ht="15.75" x14ac:dyDescent="0.25">
      <c r="A143" t="s">
        <v>189</v>
      </c>
      <c r="B143" s="21">
        <v>56.235212948879997</v>
      </c>
      <c r="C143" s="21">
        <v>0</v>
      </c>
      <c r="D143" s="4"/>
      <c r="E143" s="4"/>
      <c r="F143" s="1"/>
      <c r="G143" s="1"/>
      <c r="H143" s="1"/>
      <c r="I143" s="1"/>
      <c r="J143" s="10">
        <f t="shared" si="4"/>
        <v>0</v>
      </c>
      <c r="K143" s="10">
        <f t="shared" si="5"/>
        <v>0</v>
      </c>
      <c r="L143" s="108" t="s">
        <v>522</v>
      </c>
      <c r="R143" s="28"/>
      <c r="S143" s="28"/>
    </row>
    <row r="144" spans="1:19" s="2" customFormat="1" ht="15.75" x14ac:dyDescent="0.25">
      <c r="A144" t="s">
        <v>190</v>
      </c>
      <c r="B144" s="21">
        <v>59.678185170239992</v>
      </c>
      <c r="C144" s="21">
        <v>0</v>
      </c>
      <c r="D144" s="4"/>
      <c r="E144" s="4"/>
      <c r="F144" s="1"/>
      <c r="G144" s="1"/>
      <c r="H144" s="1"/>
      <c r="I144" s="1"/>
      <c r="J144" s="10">
        <f t="shared" si="4"/>
        <v>0</v>
      </c>
      <c r="K144" s="10">
        <f t="shared" si="5"/>
        <v>0</v>
      </c>
      <c r="L144" s="108" t="s">
        <v>523</v>
      </c>
      <c r="R144" s="28"/>
      <c r="S144" s="28"/>
    </row>
    <row r="145" spans="1:19" s="2" customFormat="1" ht="15.75" x14ac:dyDescent="0.25">
      <c r="A145" t="s">
        <v>191</v>
      </c>
      <c r="B145" s="21">
        <v>70.007101834320011</v>
      </c>
      <c r="C145" s="21">
        <v>0</v>
      </c>
      <c r="D145" s="4"/>
      <c r="E145" s="4"/>
      <c r="F145" s="1"/>
      <c r="G145" s="1"/>
      <c r="H145" s="1"/>
      <c r="I145" s="1"/>
      <c r="J145" s="10">
        <f t="shared" si="4"/>
        <v>0</v>
      </c>
      <c r="K145" s="10">
        <f t="shared" si="5"/>
        <v>0</v>
      </c>
      <c r="L145" s="108" t="s">
        <v>524</v>
      </c>
      <c r="R145" s="28"/>
      <c r="S145" s="28"/>
    </row>
    <row r="146" spans="1:19" s="2" customFormat="1" ht="15.75" x14ac:dyDescent="0.25">
      <c r="A146"/>
      <c r="B146" s="21">
        <v>0</v>
      </c>
      <c r="C146" s="159">
        <v>0</v>
      </c>
      <c r="D146" s="7" t="s">
        <v>99</v>
      </c>
      <c r="E146" s="8" t="s">
        <v>100</v>
      </c>
      <c r="F146" s="8" t="s">
        <v>225</v>
      </c>
      <c r="G146" s="8" t="s">
        <v>162</v>
      </c>
      <c r="H146" s="8" t="s">
        <v>163</v>
      </c>
      <c r="I146" s="9" t="s">
        <v>164</v>
      </c>
      <c r="J146" s="10"/>
      <c r="K146" s="10"/>
      <c r="L146" s="108" t="s">
        <v>525</v>
      </c>
      <c r="R146" s="28"/>
      <c r="S146" s="28"/>
    </row>
    <row r="147" spans="1:19" s="2" customFormat="1" ht="15.75" x14ac:dyDescent="0.25">
      <c r="A147" t="s">
        <v>192</v>
      </c>
      <c r="B147" s="21">
        <v>24.10080554952</v>
      </c>
      <c r="C147" s="184">
        <v>35.577379620719995</v>
      </c>
      <c r="D147" s="4"/>
      <c r="E147" s="4"/>
      <c r="F147" s="4"/>
      <c r="G147" s="4">
        <v>0</v>
      </c>
      <c r="H147" s="4"/>
      <c r="I147" s="4"/>
      <c r="J147" s="10">
        <f t="shared" si="4"/>
        <v>0</v>
      </c>
      <c r="K147" s="10">
        <f t="shared" si="5"/>
        <v>0</v>
      </c>
      <c r="L147" s="108" t="s">
        <v>526</v>
      </c>
      <c r="R147" s="28"/>
      <c r="S147" s="28"/>
    </row>
    <row r="148" spans="1:19" s="2" customFormat="1" ht="15.75" x14ac:dyDescent="0.25">
      <c r="A148" t="s">
        <v>193</v>
      </c>
      <c r="B148" s="21">
        <v>25.248462956640001</v>
      </c>
      <c r="C148" s="184">
        <v>37.872694434960003</v>
      </c>
      <c r="D148" s="4"/>
      <c r="E148" s="4"/>
      <c r="F148" s="4"/>
      <c r="G148" s="4"/>
      <c r="H148" s="4">
        <v>0</v>
      </c>
      <c r="I148" s="4"/>
      <c r="J148" s="10">
        <f t="shared" si="4"/>
        <v>0</v>
      </c>
      <c r="K148" s="10">
        <f t="shared" si="5"/>
        <v>0</v>
      </c>
      <c r="L148" s="108" t="s">
        <v>527</v>
      </c>
      <c r="R148" s="28"/>
      <c r="S148" s="28"/>
    </row>
    <row r="149" spans="1:19" s="2" customFormat="1" ht="15.75" x14ac:dyDescent="0.25">
      <c r="A149" t="s">
        <v>194</v>
      </c>
      <c r="B149" s="184">
        <v>35.577379620719995</v>
      </c>
      <c r="C149" s="184">
        <v>49.349268506160001</v>
      </c>
      <c r="D149" s="4"/>
      <c r="E149" s="4"/>
      <c r="F149" s="4"/>
      <c r="G149" s="4"/>
      <c r="H149" s="4"/>
      <c r="I149" s="4"/>
      <c r="J149" s="10">
        <f t="shared" si="4"/>
        <v>0</v>
      </c>
      <c r="K149" s="10">
        <f t="shared" si="5"/>
        <v>0</v>
      </c>
      <c r="L149" s="108" t="s">
        <v>528</v>
      </c>
      <c r="R149" s="28"/>
      <c r="S149" s="28"/>
    </row>
    <row r="150" spans="1:19" s="2" customFormat="1" ht="15.75" x14ac:dyDescent="0.25">
      <c r="A150" t="s">
        <v>195</v>
      </c>
      <c r="B150" s="21">
        <v>40.168009249199997</v>
      </c>
      <c r="C150" s="184">
        <v>55.08755554175999</v>
      </c>
      <c r="D150" s="4"/>
      <c r="E150" s="4"/>
      <c r="F150" s="4"/>
      <c r="G150" s="4"/>
      <c r="H150" s="4"/>
      <c r="I150" s="4"/>
      <c r="J150" s="10">
        <f t="shared" si="4"/>
        <v>0</v>
      </c>
      <c r="K150" s="10">
        <f t="shared" si="5"/>
        <v>0</v>
      </c>
      <c r="L150" s="108" t="s">
        <v>529</v>
      </c>
      <c r="R150" s="28"/>
      <c r="S150" s="28"/>
    </row>
    <row r="151" spans="1:19" s="2" customFormat="1" ht="15.75" x14ac:dyDescent="0.25">
      <c r="A151" t="s">
        <v>196</v>
      </c>
      <c r="B151" s="21">
        <v>43.610981470559999</v>
      </c>
      <c r="C151" s="184">
        <v>63.121157391599994</v>
      </c>
      <c r="D151" s="4"/>
      <c r="E151" s="4"/>
      <c r="F151" s="4"/>
      <c r="G151" s="4"/>
      <c r="H151" s="4"/>
      <c r="I151" s="4"/>
      <c r="J151" s="10">
        <f t="shared" si="4"/>
        <v>0</v>
      </c>
      <c r="K151" s="10">
        <f t="shared" si="5"/>
        <v>0</v>
      </c>
      <c r="L151" s="108" t="s">
        <v>530</v>
      </c>
      <c r="R151" s="28"/>
      <c r="S151" s="28"/>
    </row>
    <row r="152" spans="1:19" s="2" customFormat="1" ht="15.75" x14ac:dyDescent="0.25">
      <c r="A152" t="s">
        <v>197</v>
      </c>
      <c r="B152" s="21">
        <v>48.201611099040001</v>
      </c>
      <c r="C152" s="184">
        <v>71.15475924143999</v>
      </c>
      <c r="D152" s="4"/>
      <c r="E152" s="4"/>
      <c r="F152" s="4"/>
      <c r="G152" s="4"/>
      <c r="H152" s="4"/>
      <c r="I152" s="4"/>
      <c r="J152" s="10">
        <f t="shared" si="4"/>
        <v>0</v>
      </c>
      <c r="K152" s="10">
        <f t="shared" si="5"/>
        <v>0</v>
      </c>
      <c r="L152" s="108" t="s">
        <v>531</v>
      </c>
      <c r="R152" s="28"/>
      <c r="S152" s="28"/>
    </row>
    <row r="153" spans="1:19" s="2" customFormat="1" ht="15.75" x14ac:dyDescent="0.25">
      <c r="A153" t="s">
        <v>198</v>
      </c>
      <c r="B153" s="21">
        <v>51.644583320400002</v>
      </c>
      <c r="C153" s="21">
        <v>0</v>
      </c>
      <c r="D153" s="4"/>
      <c r="E153" s="4"/>
      <c r="F153" s="1"/>
      <c r="G153" s="1"/>
      <c r="H153" s="1"/>
      <c r="I153" s="1"/>
      <c r="J153" s="10">
        <f t="shared" si="4"/>
        <v>0</v>
      </c>
      <c r="K153" s="10">
        <f t="shared" si="5"/>
        <v>0</v>
      </c>
      <c r="L153" s="108" t="s">
        <v>532</v>
      </c>
      <c r="R153" s="28"/>
      <c r="S153" s="28"/>
    </row>
    <row r="154" spans="1:19" s="2" customFormat="1" ht="15.75" x14ac:dyDescent="0.25">
      <c r="A154" t="s">
        <v>199</v>
      </c>
      <c r="B154" s="21">
        <v>55.08755554175999</v>
      </c>
      <c r="C154" s="21">
        <v>0</v>
      </c>
      <c r="D154" s="4"/>
      <c r="E154" s="4"/>
      <c r="G154" s="1"/>
      <c r="H154" s="1"/>
      <c r="I154" s="1"/>
      <c r="J154" s="10">
        <f t="shared" si="4"/>
        <v>0</v>
      </c>
      <c r="K154" s="10">
        <f t="shared" si="5"/>
        <v>0</v>
      </c>
      <c r="L154" s="108" t="s">
        <v>533</v>
      </c>
      <c r="R154" s="28"/>
      <c r="S154" s="28"/>
    </row>
    <row r="155" spans="1:19" s="2" customFormat="1" ht="15.75" x14ac:dyDescent="0.25">
      <c r="A155" t="s">
        <v>200</v>
      </c>
      <c r="B155" s="21">
        <v>59.678185170239992</v>
      </c>
      <c r="C155" s="21">
        <v>0</v>
      </c>
      <c r="D155" s="4"/>
      <c r="E155" s="4"/>
      <c r="F155" s="1"/>
      <c r="G155" s="1"/>
      <c r="H155" s="1"/>
      <c r="I155" s="1"/>
      <c r="J155" s="10">
        <f t="shared" si="4"/>
        <v>0</v>
      </c>
      <c r="K155" s="10">
        <f t="shared" si="5"/>
        <v>0</v>
      </c>
      <c r="L155" s="108" t="s">
        <v>534</v>
      </c>
      <c r="R155" s="28"/>
      <c r="S155" s="28"/>
    </row>
    <row r="156" spans="1:19" s="2" customFormat="1" ht="15.75" x14ac:dyDescent="0.25">
      <c r="A156" t="s">
        <v>201</v>
      </c>
      <c r="B156" s="21">
        <v>64.268814798719987</v>
      </c>
      <c r="C156" s="21">
        <v>0</v>
      </c>
      <c r="D156" s="4"/>
      <c r="E156" s="4"/>
      <c r="F156" s="1"/>
      <c r="G156" s="1"/>
      <c r="H156" s="1"/>
      <c r="I156" s="1"/>
      <c r="J156" s="10">
        <f t="shared" si="4"/>
        <v>0</v>
      </c>
      <c r="K156" s="10">
        <f t="shared" si="5"/>
        <v>0</v>
      </c>
      <c r="L156" s="108" t="s">
        <v>535</v>
      </c>
      <c r="R156" s="28"/>
      <c r="S156" s="28"/>
    </row>
    <row r="157" spans="1:19" s="2" customFormat="1" ht="15.75" x14ac:dyDescent="0.25">
      <c r="A157" t="s">
        <v>202</v>
      </c>
      <c r="B157" s="21">
        <v>73.450074055680005</v>
      </c>
      <c r="C157" s="21">
        <v>0</v>
      </c>
      <c r="D157" s="4"/>
      <c r="E157" s="4"/>
      <c r="F157" s="1"/>
      <c r="G157" s="1"/>
      <c r="H157" s="1"/>
      <c r="I157" s="1"/>
      <c r="J157" s="10">
        <f t="shared" si="4"/>
        <v>0</v>
      </c>
      <c r="K157" s="10">
        <f t="shared" si="5"/>
        <v>0</v>
      </c>
      <c r="L157" s="108" t="s">
        <v>536</v>
      </c>
      <c r="R157" s="28"/>
      <c r="S157" s="28"/>
    </row>
    <row r="158" spans="1:19" s="2" customFormat="1" ht="15.75" x14ac:dyDescent="0.25">
      <c r="A158"/>
      <c r="B158" s="21">
        <v>0</v>
      </c>
      <c r="C158" s="159">
        <v>0</v>
      </c>
      <c r="D158" s="7" t="s">
        <v>99</v>
      </c>
      <c r="E158" s="8" t="s">
        <v>100</v>
      </c>
      <c r="F158" s="8" t="s">
        <v>225</v>
      </c>
      <c r="G158" s="8" t="s">
        <v>162</v>
      </c>
      <c r="H158" s="8" t="s">
        <v>163</v>
      </c>
      <c r="I158" s="9" t="s">
        <v>164</v>
      </c>
      <c r="J158" s="10"/>
      <c r="K158" s="10"/>
      <c r="L158" s="108" t="s">
        <v>537</v>
      </c>
      <c r="R158" s="28"/>
      <c r="S158" s="28"/>
    </row>
    <row r="159" spans="1:19" s="2" customFormat="1" ht="15.75" x14ac:dyDescent="0.25">
      <c r="A159" t="s">
        <v>203</v>
      </c>
      <c r="B159" s="21">
        <v>32.134407399359993</v>
      </c>
      <c r="C159" s="184">
        <v>45.906296284800007</v>
      </c>
      <c r="D159" s="4"/>
      <c r="E159" s="4"/>
      <c r="F159" s="4"/>
      <c r="G159" s="4">
        <v>0</v>
      </c>
      <c r="H159" s="4"/>
      <c r="I159" s="4"/>
      <c r="J159" s="10">
        <f t="shared" si="4"/>
        <v>0</v>
      </c>
      <c r="K159" s="10">
        <f t="shared" si="5"/>
        <v>0</v>
      </c>
      <c r="L159" s="108" t="s">
        <v>538</v>
      </c>
      <c r="R159" s="28"/>
      <c r="S159" s="28"/>
    </row>
    <row r="160" spans="1:19" s="2" customFormat="1" x14ac:dyDescent="0.25">
      <c r="A160" t="s">
        <v>204</v>
      </c>
      <c r="B160" s="21">
        <v>35.577379620719995</v>
      </c>
      <c r="C160" s="184">
        <v>50.496925913280002</v>
      </c>
      <c r="D160" s="4"/>
      <c r="E160" s="4"/>
      <c r="F160" s="4"/>
      <c r="G160" s="4"/>
      <c r="H160" s="4">
        <v>0</v>
      </c>
      <c r="I160" s="4"/>
      <c r="J160" s="10">
        <f t="shared" si="4"/>
        <v>0</v>
      </c>
      <c r="K160" s="10">
        <f t="shared" si="5"/>
        <v>0</v>
      </c>
      <c r="R160" s="28"/>
      <c r="S160" s="28"/>
    </row>
    <row r="161" spans="1:19" s="2" customFormat="1" x14ac:dyDescent="0.25">
      <c r="A161" t="s">
        <v>205</v>
      </c>
      <c r="B161" s="21">
        <v>39.020351842079997</v>
      </c>
      <c r="C161" s="184">
        <v>55.08755554175999</v>
      </c>
      <c r="D161" s="4"/>
      <c r="E161" s="4"/>
      <c r="F161" s="4"/>
      <c r="G161" s="4"/>
      <c r="H161" s="4"/>
      <c r="I161" s="4"/>
      <c r="J161" s="10">
        <f t="shared" si="4"/>
        <v>0</v>
      </c>
      <c r="K161" s="10">
        <f t="shared" si="5"/>
        <v>0</v>
      </c>
      <c r="R161" s="28"/>
      <c r="S161" s="28"/>
    </row>
    <row r="162" spans="1:19" s="2" customFormat="1" x14ac:dyDescent="0.25">
      <c r="A162" t="s">
        <v>206</v>
      </c>
      <c r="B162" s="21">
        <v>41.315666656320005</v>
      </c>
      <c r="C162" s="184">
        <v>59.678185170239992</v>
      </c>
      <c r="D162" s="4"/>
      <c r="E162" s="4"/>
      <c r="F162" s="4"/>
      <c r="G162" s="4"/>
      <c r="H162" s="4"/>
      <c r="I162" s="4"/>
      <c r="J162" s="10">
        <f t="shared" si="4"/>
        <v>0</v>
      </c>
      <c r="K162" s="10">
        <f t="shared" si="5"/>
        <v>0</v>
      </c>
      <c r="R162" s="28"/>
      <c r="S162" s="28"/>
    </row>
    <row r="163" spans="1:19" s="2" customFormat="1" x14ac:dyDescent="0.25">
      <c r="A163" t="s">
        <v>207</v>
      </c>
      <c r="B163" s="21">
        <v>45.906296284800007</v>
      </c>
      <c r="C163" s="184">
        <v>64.268814798719987</v>
      </c>
      <c r="D163" s="4"/>
      <c r="E163" s="4"/>
      <c r="F163" s="4"/>
      <c r="G163" s="4"/>
      <c r="H163" s="4"/>
      <c r="I163" s="4"/>
      <c r="J163" s="10">
        <f t="shared" si="4"/>
        <v>0</v>
      </c>
      <c r="K163" s="10">
        <f t="shared" si="5"/>
        <v>0</v>
      </c>
      <c r="R163" s="28"/>
      <c r="S163" s="28"/>
    </row>
    <row r="164" spans="1:19" s="2" customFormat="1" x14ac:dyDescent="0.25">
      <c r="A164" t="s">
        <v>208</v>
      </c>
      <c r="B164" s="21">
        <v>52.792240727520003</v>
      </c>
      <c r="C164" s="184">
        <v>73.450074055680005</v>
      </c>
      <c r="D164" s="4"/>
      <c r="E164" s="4"/>
      <c r="F164" s="4"/>
      <c r="G164" s="4"/>
      <c r="H164" s="4"/>
      <c r="I164" s="4"/>
      <c r="J164" s="10">
        <f t="shared" si="4"/>
        <v>0</v>
      </c>
      <c r="K164" s="10">
        <f t="shared" si="5"/>
        <v>0</v>
      </c>
      <c r="R164" s="28"/>
      <c r="S164" s="28"/>
    </row>
    <row r="165" spans="1:19" s="2" customFormat="1" x14ac:dyDescent="0.25">
      <c r="A165" t="s">
        <v>209</v>
      </c>
      <c r="B165" s="21">
        <v>57.382870355999998</v>
      </c>
      <c r="C165" s="21">
        <v>0</v>
      </c>
      <c r="D165" s="4"/>
      <c r="E165" s="4"/>
      <c r="F165" s="1"/>
      <c r="G165" s="1"/>
      <c r="H165" s="1"/>
      <c r="I165" s="1"/>
      <c r="J165" s="10">
        <f t="shared" si="4"/>
        <v>0</v>
      </c>
      <c r="K165" s="10">
        <f t="shared" si="5"/>
        <v>0</v>
      </c>
      <c r="R165" s="28"/>
      <c r="S165" s="28"/>
    </row>
    <row r="166" spans="1:19" s="2" customFormat="1" x14ac:dyDescent="0.25">
      <c r="A166" t="s">
        <v>210</v>
      </c>
      <c r="B166" s="21">
        <v>60.82584257736</v>
      </c>
      <c r="C166" s="21">
        <v>0</v>
      </c>
      <c r="D166" s="4"/>
      <c r="E166" s="4"/>
      <c r="G166" s="1"/>
      <c r="H166" s="1"/>
      <c r="I166" s="1"/>
      <c r="J166" s="10">
        <f t="shared" si="4"/>
        <v>0</v>
      </c>
      <c r="K166" s="10">
        <f t="shared" si="5"/>
        <v>0</v>
      </c>
      <c r="R166" s="28"/>
      <c r="S166" s="28"/>
    </row>
    <row r="167" spans="1:19" s="2" customFormat="1" x14ac:dyDescent="0.25">
      <c r="A167" t="s">
        <v>211</v>
      </c>
      <c r="B167" s="21">
        <v>65.416472205839995</v>
      </c>
      <c r="C167" s="21">
        <v>0</v>
      </c>
      <c r="D167" s="4"/>
      <c r="E167" s="4"/>
      <c r="F167" s="1"/>
      <c r="G167" s="1"/>
      <c r="H167" s="1"/>
      <c r="I167" s="1"/>
      <c r="J167" s="10">
        <f t="shared" si="4"/>
        <v>0</v>
      </c>
      <c r="K167" s="10">
        <f t="shared" si="5"/>
        <v>0</v>
      </c>
      <c r="R167" s="28"/>
      <c r="S167" s="28"/>
    </row>
    <row r="168" spans="1:19" s="2" customFormat="1" x14ac:dyDescent="0.25">
      <c r="A168" t="s">
        <v>212</v>
      </c>
      <c r="B168" s="21">
        <v>70.007101834320011</v>
      </c>
      <c r="C168" s="21">
        <v>0</v>
      </c>
      <c r="D168" s="4"/>
      <c r="E168" s="4"/>
      <c r="F168" s="1"/>
      <c r="G168" s="1"/>
      <c r="H168" s="1"/>
      <c r="I168" s="1"/>
      <c r="J168" s="10">
        <f t="shared" si="4"/>
        <v>0</v>
      </c>
      <c r="K168" s="10">
        <f t="shared" si="5"/>
        <v>0</v>
      </c>
      <c r="R168" s="28"/>
      <c r="S168" s="28"/>
    </row>
    <row r="169" spans="1:19" s="2" customFormat="1" x14ac:dyDescent="0.25">
      <c r="A169" t="s">
        <v>213</v>
      </c>
      <c r="B169" s="21">
        <v>76.89304627704</v>
      </c>
      <c r="C169" s="21">
        <v>0</v>
      </c>
      <c r="D169" s="4"/>
      <c r="E169" s="4"/>
      <c r="F169" s="1"/>
      <c r="G169" s="1"/>
      <c r="H169" s="1"/>
      <c r="I169" s="1"/>
      <c r="J169" s="10">
        <f t="shared" si="4"/>
        <v>0</v>
      </c>
      <c r="K169" s="10">
        <f t="shared" si="5"/>
        <v>0</v>
      </c>
      <c r="R169" s="28"/>
      <c r="S169" s="28"/>
    </row>
    <row r="170" spans="1:19" s="2" customFormat="1" x14ac:dyDescent="0.25">
      <c r="A170"/>
      <c r="B170" s="21">
        <v>0</v>
      </c>
      <c r="C170" s="159">
        <v>0</v>
      </c>
      <c r="D170" s="7" t="s">
        <v>99</v>
      </c>
      <c r="E170" s="8" t="s">
        <v>100</v>
      </c>
      <c r="F170" s="8" t="s">
        <v>225</v>
      </c>
      <c r="G170" s="8" t="s">
        <v>162</v>
      </c>
      <c r="H170" s="8" t="s">
        <v>163</v>
      </c>
      <c r="I170" s="9" t="s">
        <v>164</v>
      </c>
      <c r="J170" s="10"/>
      <c r="K170" s="10"/>
      <c r="R170" s="28"/>
      <c r="S170" s="28"/>
    </row>
    <row r="171" spans="1:19" s="2" customFormat="1" x14ac:dyDescent="0.25">
      <c r="A171" t="s">
        <v>214</v>
      </c>
      <c r="B171" s="21">
        <v>35.577379620719995</v>
      </c>
      <c r="C171" s="184">
        <v>48.201611099040001</v>
      </c>
      <c r="D171" s="4"/>
      <c r="E171" s="4"/>
      <c r="F171" s="4"/>
      <c r="G171" s="4">
        <v>0</v>
      </c>
      <c r="H171" s="4"/>
      <c r="I171" s="4"/>
      <c r="J171" s="10">
        <f t="shared" si="4"/>
        <v>0</v>
      </c>
      <c r="K171" s="10">
        <f t="shared" si="5"/>
        <v>0</v>
      </c>
      <c r="R171" s="28"/>
      <c r="S171" s="28"/>
    </row>
    <row r="172" spans="1:19" s="2" customFormat="1" x14ac:dyDescent="0.25">
      <c r="A172" t="s">
        <v>215</v>
      </c>
      <c r="B172" s="21">
        <v>39.020351842079997</v>
      </c>
      <c r="C172" s="184">
        <v>52.792240727520003</v>
      </c>
      <c r="D172" s="4"/>
      <c r="E172" s="4"/>
      <c r="F172" s="4"/>
      <c r="G172" s="4"/>
      <c r="H172" s="4">
        <v>0</v>
      </c>
      <c r="I172" s="4"/>
      <c r="J172" s="10">
        <f t="shared" si="4"/>
        <v>0</v>
      </c>
      <c r="K172" s="10">
        <f t="shared" si="5"/>
        <v>0</v>
      </c>
      <c r="R172" s="28"/>
      <c r="S172" s="28"/>
    </row>
    <row r="173" spans="1:19" s="2" customFormat="1" x14ac:dyDescent="0.25">
      <c r="A173" t="s">
        <v>216</v>
      </c>
      <c r="B173" s="21">
        <v>43.610981470559999</v>
      </c>
      <c r="C173" s="184">
        <v>57.382870355999998</v>
      </c>
      <c r="D173" s="4"/>
      <c r="E173" s="4"/>
      <c r="F173" s="4"/>
      <c r="G173" s="4"/>
      <c r="H173" s="4"/>
      <c r="I173" s="4"/>
      <c r="J173" s="10">
        <f t="shared" si="4"/>
        <v>0</v>
      </c>
      <c r="K173" s="10">
        <f t="shared" si="5"/>
        <v>0</v>
      </c>
      <c r="R173" s="28"/>
      <c r="S173" s="28"/>
    </row>
    <row r="174" spans="1:19" s="2" customFormat="1" x14ac:dyDescent="0.25">
      <c r="A174" t="s">
        <v>217</v>
      </c>
      <c r="B174" s="21">
        <v>45.906296284800007</v>
      </c>
      <c r="C174" s="184">
        <v>60.82584257736</v>
      </c>
      <c r="D174" s="4"/>
      <c r="E174" s="4"/>
      <c r="F174" s="4"/>
      <c r="G174" s="4"/>
      <c r="H174" s="4"/>
      <c r="I174" s="4"/>
      <c r="J174" s="10">
        <f t="shared" si="4"/>
        <v>0</v>
      </c>
      <c r="K174" s="10">
        <f t="shared" si="5"/>
        <v>0</v>
      </c>
      <c r="R174" s="28"/>
      <c r="S174" s="28"/>
    </row>
    <row r="175" spans="1:19" s="2" customFormat="1" x14ac:dyDescent="0.25">
      <c r="A175" t="s">
        <v>218</v>
      </c>
      <c r="B175" s="21">
        <v>49.349268506160001</v>
      </c>
      <c r="C175" s="184">
        <v>66.564129612960002</v>
      </c>
      <c r="D175" s="4"/>
      <c r="E175" s="4"/>
      <c r="F175" s="4"/>
      <c r="G175" s="4"/>
      <c r="H175" s="4"/>
      <c r="I175" s="4"/>
      <c r="J175" s="10">
        <f t="shared" si="4"/>
        <v>0</v>
      </c>
      <c r="K175" s="10">
        <f t="shared" si="5"/>
        <v>0</v>
      </c>
      <c r="R175" s="28"/>
      <c r="S175" s="28"/>
    </row>
    <row r="176" spans="1:19" s="2" customFormat="1" x14ac:dyDescent="0.25">
      <c r="A176" t="s">
        <v>219</v>
      </c>
      <c r="B176" s="21">
        <v>58.530527763119991</v>
      </c>
      <c r="C176" s="184">
        <v>76.89304627704</v>
      </c>
      <c r="D176" s="4"/>
      <c r="E176" s="4"/>
      <c r="F176" s="4"/>
      <c r="G176" s="4"/>
      <c r="H176" s="4"/>
      <c r="I176" s="4"/>
      <c r="J176" s="10">
        <f t="shared" si="4"/>
        <v>0</v>
      </c>
      <c r="K176" s="10">
        <f t="shared" si="5"/>
        <v>0</v>
      </c>
      <c r="R176" s="28"/>
      <c r="S176" s="28"/>
    </row>
    <row r="177" spans="1:19" s="2" customFormat="1" x14ac:dyDescent="0.25">
      <c r="A177" t="s">
        <v>220</v>
      </c>
      <c r="B177" s="21">
        <v>63.121157391599994</v>
      </c>
      <c r="C177" s="21">
        <v>0</v>
      </c>
      <c r="D177" s="4"/>
      <c r="E177" s="4"/>
      <c r="F177" s="1"/>
      <c r="G177" s="1"/>
      <c r="H177" s="1"/>
      <c r="I177" s="1"/>
      <c r="J177" s="10">
        <f t="shared" si="4"/>
        <v>0</v>
      </c>
      <c r="K177" s="10">
        <f t="shared" si="5"/>
        <v>0</v>
      </c>
      <c r="R177" s="28"/>
      <c r="S177" s="28"/>
    </row>
    <row r="178" spans="1:19" s="2" customFormat="1" x14ac:dyDescent="0.25">
      <c r="A178" t="s">
        <v>221</v>
      </c>
      <c r="B178" s="21">
        <v>67.711787020079996</v>
      </c>
      <c r="C178" s="21">
        <v>0</v>
      </c>
      <c r="D178" s="4"/>
      <c r="E178" s="4"/>
      <c r="G178" s="1"/>
      <c r="H178" s="1"/>
      <c r="I178" s="1"/>
      <c r="J178" s="10">
        <f t="shared" si="4"/>
        <v>0</v>
      </c>
      <c r="K178" s="10">
        <f t="shared" si="5"/>
        <v>0</v>
      </c>
      <c r="R178" s="28"/>
      <c r="S178" s="28"/>
    </row>
    <row r="179" spans="1:19" s="2" customFormat="1" x14ac:dyDescent="0.25">
      <c r="A179" t="s">
        <v>222</v>
      </c>
      <c r="B179" s="21">
        <v>72.302416648560012</v>
      </c>
      <c r="C179" s="21">
        <v>0</v>
      </c>
      <c r="D179" s="4"/>
      <c r="E179" s="4"/>
      <c r="F179" s="1"/>
      <c r="G179" s="1"/>
      <c r="H179" s="1"/>
      <c r="I179" s="1"/>
      <c r="J179" s="10">
        <f t="shared" si="4"/>
        <v>0</v>
      </c>
      <c r="K179" s="10">
        <f t="shared" si="5"/>
        <v>0</v>
      </c>
      <c r="R179" s="28"/>
      <c r="S179" s="28"/>
    </row>
    <row r="180" spans="1:19" s="2" customFormat="1" x14ac:dyDescent="0.25">
      <c r="A180" t="s">
        <v>223</v>
      </c>
      <c r="B180" s="21">
        <v>76.89304627704</v>
      </c>
      <c r="C180" s="21">
        <v>0</v>
      </c>
      <c r="D180" s="4"/>
      <c r="E180" s="4"/>
      <c r="F180" s="1"/>
      <c r="G180" s="1"/>
      <c r="H180" s="1"/>
      <c r="I180" s="1"/>
      <c r="J180" s="10">
        <f t="shared" si="4"/>
        <v>0</v>
      </c>
      <c r="K180" s="10">
        <f t="shared" si="5"/>
        <v>0</v>
      </c>
      <c r="R180" s="28"/>
      <c r="S180" s="28"/>
    </row>
    <row r="181" spans="1:19" s="2" customFormat="1" x14ac:dyDescent="0.25">
      <c r="A181" t="s">
        <v>224</v>
      </c>
      <c r="B181" s="21">
        <v>87.221962941119997</v>
      </c>
      <c r="C181" s="21">
        <v>0</v>
      </c>
      <c r="D181" s="4"/>
      <c r="E181" s="4"/>
      <c r="F181" s="1"/>
      <c r="G181" s="1"/>
      <c r="H181" s="1"/>
      <c r="I181" s="1"/>
      <c r="J181" s="10">
        <f t="shared" si="4"/>
        <v>0</v>
      </c>
      <c r="K181" s="10">
        <f t="shared" si="5"/>
        <v>0</v>
      </c>
      <c r="R181" s="28"/>
      <c r="S181" s="28"/>
    </row>
    <row r="182" spans="1:19" s="2" customFormat="1" x14ac:dyDescent="0.25">
      <c r="A182"/>
      <c r="B182" s="10"/>
      <c r="C182" s="10"/>
      <c r="D182" s="12"/>
      <c r="E182" s="12"/>
      <c r="F182" s="12"/>
      <c r="G182" s="3"/>
      <c r="H182" s="3"/>
      <c r="J182" s="10"/>
      <c r="K182" s="10"/>
      <c r="R182" s="28"/>
      <c r="S182" s="28"/>
    </row>
    <row r="183" spans="1:19" s="2" customFormat="1" x14ac:dyDescent="0.25">
      <c r="A183"/>
      <c r="C183"/>
      <c r="D183" s="5" t="s">
        <v>226</v>
      </c>
      <c r="E183" s="5" t="s">
        <v>161</v>
      </c>
      <c r="F183" s="1"/>
      <c r="G183" s="262" t="s">
        <v>227</v>
      </c>
      <c r="H183" s="262"/>
      <c r="J183" s="10"/>
      <c r="K183" s="10"/>
      <c r="R183" s="28"/>
      <c r="S183" s="28"/>
    </row>
    <row r="184" spans="1:19" s="10" customFormat="1" x14ac:dyDescent="0.25">
      <c r="A184" s="204" t="s">
        <v>613</v>
      </c>
      <c r="C184" s="28"/>
      <c r="D184" s="207">
        <f>ROUND(SUM(J1:J181),2)</f>
        <v>0</v>
      </c>
      <c r="E184" s="207">
        <f>ROUND(SUM(K1:K181),2)</f>
        <v>0</v>
      </c>
      <c r="F184" s="22"/>
      <c r="G184" s="263">
        <f>ROUND((D184+E184),2)</f>
        <v>0</v>
      </c>
      <c r="H184" s="263"/>
      <c r="R184" s="28"/>
      <c r="S184" s="28"/>
    </row>
    <row r="185" spans="1:19" s="2" customFormat="1" x14ac:dyDescent="0.25">
      <c r="A185"/>
      <c r="C185"/>
      <c r="D185" s="7" t="s">
        <v>99</v>
      </c>
      <c r="E185" s="8" t="s">
        <v>100</v>
      </c>
      <c r="F185" s="8" t="s">
        <v>225</v>
      </c>
      <c r="G185" s="8" t="s">
        <v>162</v>
      </c>
      <c r="H185" s="8" t="s">
        <v>163</v>
      </c>
      <c r="I185" s="9" t="s">
        <v>164</v>
      </c>
      <c r="J185" s="10"/>
      <c r="K185" s="10"/>
    </row>
    <row r="186" spans="1:19" s="2" customFormat="1" x14ac:dyDescent="0.25">
      <c r="A186" s="17" t="s">
        <v>595</v>
      </c>
      <c r="C186"/>
      <c r="D186" s="164">
        <f t="shared" ref="D186:I186" si="6">SUM(D3:D181)</f>
        <v>0</v>
      </c>
      <c r="E186" s="164">
        <f t="shared" si="6"/>
        <v>0</v>
      </c>
      <c r="F186" s="164">
        <f t="shared" si="6"/>
        <v>0</v>
      </c>
      <c r="G186" s="164">
        <f t="shared" si="6"/>
        <v>0</v>
      </c>
      <c r="H186" s="164">
        <f t="shared" si="6"/>
        <v>0</v>
      </c>
      <c r="I186" s="195">
        <f t="shared" si="6"/>
        <v>0</v>
      </c>
      <c r="J186" s="10"/>
      <c r="K186" s="10"/>
    </row>
    <row r="187" spans="1:19" s="2" customFormat="1" x14ac:dyDescent="0.25">
      <c r="A187"/>
      <c r="C187"/>
      <c r="D187" s="1"/>
      <c r="E187" s="1"/>
      <c r="F187" s="1"/>
      <c r="G187" s="3"/>
      <c r="H187" s="3"/>
      <c r="J187" s="10"/>
      <c r="K187" s="10"/>
      <c r="R187" s="28"/>
      <c r="S187" s="28"/>
    </row>
    <row r="188" spans="1:19" s="2" customFormat="1" x14ac:dyDescent="0.25">
      <c r="A188" s="260" t="s">
        <v>258</v>
      </c>
      <c r="B188" s="260"/>
      <c r="C188" s="260"/>
      <c r="D188" s="11" t="s">
        <v>155</v>
      </c>
      <c r="E188" s="16" t="s">
        <v>241</v>
      </c>
      <c r="F188"/>
      <c r="G188" s="3"/>
      <c r="H188" s="3"/>
      <c r="J188" s="10"/>
      <c r="K188" s="10"/>
      <c r="R188" s="28"/>
      <c r="S188" s="28"/>
    </row>
    <row r="189" spans="1:19" s="2" customFormat="1" x14ac:dyDescent="0.25">
      <c r="A189" s="23" t="s">
        <v>151</v>
      </c>
      <c r="B189" s="10">
        <v>9.4212845999999981</v>
      </c>
      <c r="C189" s="10"/>
      <c r="D189" s="4"/>
      <c r="E189" s="3">
        <f>IFERROR((ROUND((B189*D189),2)),"REVISAR")</f>
        <v>0</v>
      </c>
      <c r="F189" s="1"/>
      <c r="G189" s="3"/>
      <c r="H189" s="3"/>
      <c r="J189" s="10"/>
      <c r="K189" s="10"/>
      <c r="R189" s="28"/>
      <c r="S189" s="28"/>
    </row>
    <row r="190" spans="1:19" s="2" customFormat="1" x14ac:dyDescent="0.25">
      <c r="A190" s="24" t="s">
        <v>153</v>
      </c>
      <c r="B190" s="10">
        <v>15.840181799999998</v>
      </c>
      <c r="C190" s="10"/>
      <c r="D190" s="4"/>
      <c r="E190" s="3">
        <f t="shared" ref="E190:E208" si="7">IFERROR((ROUND((B190*D190),2)),"REVISAR")</f>
        <v>0</v>
      </c>
      <c r="F190" s="1"/>
      <c r="G190" s="3"/>
      <c r="H190" s="3"/>
      <c r="J190" s="10"/>
      <c r="K190" s="10"/>
      <c r="R190" s="28"/>
      <c r="S190" s="28"/>
    </row>
    <row r="191" spans="1:19" s="2" customFormat="1" x14ac:dyDescent="0.25">
      <c r="A191" s="24" t="s">
        <v>152</v>
      </c>
      <c r="B191" s="10">
        <v>12.2166108</v>
      </c>
      <c r="C191" s="10"/>
      <c r="D191" s="4"/>
      <c r="E191" s="3">
        <f t="shared" si="7"/>
        <v>0</v>
      </c>
      <c r="F191" s="1"/>
      <c r="G191" s="3"/>
      <c r="H191" s="3"/>
      <c r="J191" s="10"/>
      <c r="K191" s="10"/>
      <c r="R191" s="28"/>
      <c r="S191" s="28"/>
    </row>
    <row r="192" spans="1:19" s="2" customFormat="1" x14ac:dyDescent="0.25">
      <c r="A192" s="24" t="s">
        <v>154</v>
      </c>
      <c r="B192" s="10">
        <v>17.082549</v>
      </c>
      <c r="C192" s="10"/>
      <c r="D192" s="4"/>
      <c r="E192" s="3">
        <f t="shared" si="7"/>
        <v>0</v>
      </c>
      <c r="F192" s="1"/>
      <c r="G192" s="3"/>
      <c r="H192" s="3"/>
      <c r="J192" s="10"/>
      <c r="K192" s="10"/>
      <c r="R192" s="28"/>
      <c r="S192" s="28"/>
    </row>
    <row r="193" spans="1:19" s="2" customFormat="1" x14ac:dyDescent="0.25">
      <c r="A193" s="24" t="s">
        <v>230</v>
      </c>
      <c r="B193" s="10">
        <v>29.195629199999999</v>
      </c>
      <c r="C193" s="10"/>
      <c r="D193" s="4"/>
      <c r="E193" s="3">
        <f t="shared" si="7"/>
        <v>0</v>
      </c>
      <c r="F193" s="1"/>
      <c r="G193" s="3"/>
      <c r="H193" s="3"/>
      <c r="J193" s="10"/>
      <c r="K193" s="10"/>
      <c r="R193" s="28"/>
      <c r="S193" s="28"/>
    </row>
    <row r="194" spans="1:19" s="2" customFormat="1" x14ac:dyDescent="0.25">
      <c r="A194" s="24" t="s">
        <v>231</v>
      </c>
      <c r="B194" s="10">
        <v>42.551076599999995</v>
      </c>
      <c r="C194" s="10"/>
      <c r="D194" s="4"/>
      <c r="E194" s="3">
        <f t="shared" si="7"/>
        <v>0</v>
      </c>
      <c r="F194" s="1"/>
      <c r="G194" s="3"/>
      <c r="H194" s="3"/>
      <c r="J194" s="10"/>
      <c r="K194" s="10"/>
      <c r="R194" s="28"/>
      <c r="S194" s="28"/>
    </row>
    <row r="195" spans="1:19" s="2" customFormat="1" x14ac:dyDescent="0.25">
      <c r="A195" t="s">
        <v>232</v>
      </c>
      <c r="B195" s="10">
        <v>53.525320199999996</v>
      </c>
      <c r="C195" s="10"/>
      <c r="D195" s="4"/>
      <c r="E195" s="3">
        <f t="shared" si="7"/>
        <v>0</v>
      </c>
      <c r="F195" s="1"/>
      <c r="G195" s="3"/>
      <c r="H195" s="3"/>
      <c r="J195" s="10"/>
      <c r="K195" s="10"/>
      <c r="R195" s="28"/>
      <c r="S195" s="28"/>
    </row>
    <row r="196" spans="1:19" s="2" customFormat="1" x14ac:dyDescent="0.25">
      <c r="A196" t="s">
        <v>233</v>
      </c>
      <c r="B196" s="10">
        <v>90.071621999999991</v>
      </c>
      <c r="C196" s="10"/>
      <c r="D196" s="4"/>
      <c r="E196" s="3">
        <f t="shared" si="7"/>
        <v>0</v>
      </c>
      <c r="F196" s="1"/>
      <c r="G196" s="3"/>
      <c r="H196" s="3"/>
      <c r="J196" s="10"/>
      <c r="K196" s="10"/>
      <c r="R196" s="28"/>
      <c r="S196" s="28"/>
    </row>
    <row r="197" spans="1:19" s="2" customFormat="1" x14ac:dyDescent="0.25">
      <c r="A197" t="s">
        <v>147</v>
      </c>
      <c r="B197" s="10">
        <v>20.706119999999995</v>
      </c>
      <c r="C197" s="10"/>
      <c r="D197" s="4"/>
      <c r="E197" s="3">
        <f t="shared" si="7"/>
        <v>0</v>
      </c>
      <c r="F197" s="1"/>
      <c r="G197" s="3"/>
      <c r="H197" s="3"/>
      <c r="J197" s="10"/>
      <c r="K197" s="10"/>
      <c r="R197" s="28"/>
      <c r="S197" s="28"/>
    </row>
    <row r="198" spans="1:19" s="2" customFormat="1" x14ac:dyDescent="0.25">
      <c r="A198" t="s">
        <v>148</v>
      </c>
      <c r="B198" s="10">
        <v>30.437996399999996</v>
      </c>
      <c r="C198" s="10"/>
      <c r="D198" s="4"/>
      <c r="E198" s="3">
        <f t="shared" si="7"/>
        <v>0</v>
      </c>
      <c r="F198" s="1"/>
      <c r="G198" s="3"/>
      <c r="H198" s="3"/>
      <c r="J198" s="10"/>
      <c r="K198" s="10"/>
      <c r="R198" s="28"/>
      <c r="S198" s="28"/>
    </row>
    <row r="199" spans="1:19" s="2" customFormat="1" x14ac:dyDescent="0.25">
      <c r="A199" t="s">
        <v>149</v>
      </c>
      <c r="B199" s="10">
        <v>24.329690999999997</v>
      </c>
      <c r="C199" s="10"/>
      <c r="D199" s="4"/>
      <c r="E199" s="3">
        <f t="shared" si="7"/>
        <v>0</v>
      </c>
      <c r="F199" s="1"/>
      <c r="G199" s="3"/>
      <c r="H199" s="3"/>
      <c r="J199" s="10"/>
      <c r="K199" s="10"/>
      <c r="R199" s="28"/>
      <c r="S199" s="28"/>
    </row>
    <row r="200" spans="1:19" s="2" customFormat="1" x14ac:dyDescent="0.25">
      <c r="A200" t="s">
        <v>150</v>
      </c>
      <c r="B200" s="10">
        <v>36.546301799999995</v>
      </c>
      <c r="C200" s="10"/>
      <c r="D200" s="4"/>
      <c r="E200" s="3">
        <f t="shared" si="7"/>
        <v>0</v>
      </c>
      <c r="F200" s="1"/>
      <c r="G200" s="3"/>
      <c r="H200" s="3"/>
      <c r="J200" s="10"/>
      <c r="K200" s="10"/>
      <c r="R200" s="28"/>
      <c r="S200" s="28"/>
    </row>
    <row r="201" spans="1:19" s="2" customFormat="1" x14ac:dyDescent="0.25">
      <c r="A201" t="s">
        <v>234</v>
      </c>
      <c r="B201" s="10">
        <v>51.144116399999994</v>
      </c>
      <c r="C201" s="10"/>
      <c r="D201" s="4"/>
      <c r="E201" s="3">
        <f t="shared" si="7"/>
        <v>0</v>
      </c>
      <c r="F201" s="1"/>
      <c r="G201" s="3"/>
      <c r="H201" s="3"/>
      <c r="J201" s="10"/>
      <c r="K201" s="10"/>
      <c r="R201" s="28"/>
      <c r="S201" s="28"/>
    </row>
    <row r="202" spans="1:19" s="2" customFormat="1" x14ac:dyDescent="0.25">
      <c r="A202" t="s">
        <v>235</v>
      </c>
      <c r="B202" s="10">
        <v>72.989072999999991</v>
      </c>
      <c r="C202" s="10"/>
      <c r="D202" s="4"/>
      <c r="E202" s="3">
        <f t="shared" si="7"/>
        <v>0</v>
      </c>
      <c r="F202" s="1"/>
      <c r="G202" s="3"/>
      <c r="H202" s="3"/>
      <c r="J202" s="10"/>
      <c r="K202" s="10"/>
      <c r="R202" s="28"/>
      <c r="S202" s="28"/>
    </row>
    <row r="203" spans="1:19" s="2" customFormat="1" x14ac:dyDescent="0.25">
      <c r="A203" t="s">
        <v>236</v>
      </c>
      <c r="B203" s="10">
        <v>21.948487199999999</v>
      </c>
      <c r="C203" s="10"/>
      <c r="D203" s="4"/>
      <c r="E203" s="3">
        <f t="shared" si="7"/>
        <v>0</v>
      </c>
      <c r="F203" s="1"/>
      <c r="G203" s="3"/>
      <c r="H203" s="3"/>
      <c r="J203" s="10"/>
      <c r="K203" s="10"/>
      <c r="R203" s="28"/>
      <c r="S203" s="28"/>
    </row>
    <row r="204" spans="1:19" s="2" customFormat="1" x14ac:dyDescent="0.25">
      <c r="A204" s="25" t="s">
        <v>237</v>
      </c>
      <c r="B204" s="10">
        <v>27.953261999999995</v>
      </c>
      <c r="C204" s="10"/>
      <c r="D204" s="4"/>
      <c r="E204" s="3">
        <f t="shared" si="7"/>
        <v>0</v>
      </c>
      <c r="F204" s="1"/>
      <c r="G204" s="3"/>
      <c r="H204" s="3"/>
      <c r="J204" s="10"/>
      <c r="K204" s="10"/>
      <c r="R204" s="28"/>
      <c r="S204" s="28"/>
    </row>
    <row r="205" spans="1:19" s="2" customFormat="1" x14ac:dyDescent="0.25">
      <c r="A205" t="s">
        <v>238</v>
      </c>
      <c r="B205" s="10">
        <v>1.4494283999999997</v>
      </c>
      <c r="C205" s="10"/>
      <c r="D205" s="4"/>
      <c r="E205" s="3">
        <f t="shared" si="7"/>
        <v>0</v>
      </c>
      <c r="F205" s="1"/>
      <c r="G205" s="3"/>
      <c r="H205" s="3"/>
      <c r="J205" s="10"/>
      <c r="K205" s="10"/>
      <c r="R205" s="28"/>
      <c r="S205" s="28"/>
    </row>
    <row r="206" spans="1:19" s="2" customFormat="1" x14ac:dyDescent="0.25">
      <c r="A206" t="s">
        <v>254</v>
      </c>
      <c r="B206" s="10">
        <v>67.812542999999991</v>
      </c>
      <c r="C206" s="10"/>
      <c r="D206" s="4"/>
      <c r="E206" s="3">
        <f t="shared" si="7"/>
        <v>0</v>
      </c>
      <c r="F206" s="1"/>
      <c r="G206" s="3"/>
      <c r="H206" s="3"/>
      <c r="J206" s="10"/>
      <c r="K206" s="10"/>
      <c r="R206" s="28"/>
      <c r="S206" s="28"/>
    </row>
    <row r="207" spans="1:19" s="2" customFormat="1" x14ac:dyDescent="0.25">
      <c r="A207" t="s">
        <v>255</v>
      </c>
      <c r="B207" s="10">
        <v>136.3498002</v>
      </c>
      <c r="C207" s="10"/>
      <c r="D207" s="4"/>
      <c r="E207" s="3">
        <f t="shared" si="7"/>
        <v>0</v>
      </c>
      <c r="F207" s="1"/>
      <c r="G207" s="3"/>
      <c r="H207" s="3"/>
      <c r="J207" s="10"/>
      <c r="K207" s="10"/>
      <c r="R207" s="28"/>
      <c r="S207" s="28"/>
    </row>
    <row r="208" spans="1:19" s="2" customFormat="1" x14ac:dyDescent="0.25">
      <c r="A208" t="s">
        <v>256</v>
      </c>
      <c r="B208" s="10">
        <v>158.40181799999999</v>
      </c>
      <c r="C208" s="10"/>
      <c r="D208" s="4"/>
      <c r="E208" s="3">
        <f t="shared" si="7"/>
        <v>0</v>
      </c>
      <c r="F208" s="1"/>
      <c r="G208" s="3"/>
      <c r="H208" s="3"/>
      <c r="J208" s="10"/>
      <c r="K208" s="10"/>
      <c r="R208" s="28"/>
      <c r="S208" s="28"/>
    </row>
    <row r="209" spans="1:13" s="2" customFormat="1" x14ac:dyDescent="0.25">
      <c r="A209"/>
      <c r="B209" s="10"/>
      <c r="C209" s="10"/>
      <c r="D209" s="1"/>
      <c r="E209" s="22"/>
      <c r="F209" s="1"/>
      <c r="G209" s="1"/>
      <c r="H209" s="1"/>
      <c r="J209" s="10"/>
      <c r="K209" s="10"/>
    </row>
    <row r="210" spans="1:13" s="2" customFormat="1" x14ac:dyDescent="0.25">
      <c r="A210" s="17" t="s">
        <v>156</v>
      </c>
      <c r="B210" s="10"/>
      <c r="C210" s="10"/>
      <c r="D210" s="1"/>
      <c r="E210" s="15">
        <f>ROUND((SUM(E189:E208)),2)</f>
        <v>0</v>
      </c>
      <c r="F210" s="1"/>
      <c r="G210" s="3"/>
      <c r="H210" s="3"/>
      <c r="J210" s="10"/>
      <c r="K210" s="10"/>
      <c r="L210"/>
      <c r="M210"/>
    </row>
    <row r="211" spans="1:13" s="2" customFormat="1" x14ac:dyDescent="0.25">
      <c r="A211"/>
      <c r="B211" s="10"/>
      <c r="C211" s="10"/>
      <c r="D211" s="1"/>
      <c r="E211" s="1"/>
      <c r="F211" s="1"/>
      <c r="G211" s="3"/>
      <c r="H211" s="3"/>
      <c r="J211" s="10"/>
      <c r="K211" s="10"/>
      <c r="L211"/>
      <c r="M211"/>
    </row>
    <row r="213" spans="1:13" s="2" customFormat="1" x14ac:dyDescent="0.25">
      <c r="A213" s="17" t="s">
        <v>101</v>
      </c>
      <c r="C213"/>
      <c r="D213" s="1"/>
      <c r="E213" s="4"/>
      <c r="F213" s="1"/>
      <c r="G213" s="3"/>
      <c r="H213" s="3"/>
      <c r="J213" s="10"/>
      <c r="K213" s="10"/>
      <c r="L213"/>
      <c r="M213"/>
    </row>
    <row r="214" spans="1:13" s="2" customFormat="1" x14ac:dyDescent="0.25">
      <c r="A214"/>
      <c r="C214"/>
      <c r="D214" s="1"/>
      <c r="E214" s="12"/>
      <c r="F214" s="1"/>
      <c r="G214" s="3"/>
      <c r="H214" s="3"/>
      <c r="J214" s="10"/>
      <c r="K214" s="10"/>
      <c r="L214"/>
      <c r="M214"/>
    </row>
    <row r="216" spans="1:13" s="10" customFormat="1" x14ac:dyDescent="0.25">
      <c r="A216" s="204" t="s">
        <v>157</v>
      </c>
      <c r="C216" s="205"/>
      <c r="D216" s="22"/>
      <c r="E216" s="265">
        <f>IFERROR((ROUND((G184+E210)-((G184+E210)*E213/100),2)),"VER DTO")</f>
        <v>0</v>
      </c>
      <c r="F216" s="266"/>
      <c r="G216" s="206" t="s">
        <v>160</v>
      </c>
      <c r="H216" s="22"/>
      <c r="L216" s="28"/>
      <c r="M216" s="28"/>
    </row>
    <row r="217" spans="1:13" s="10" customFormat="1" x14ac:dyDescent="0.25">
      <c r="A217" s="204" t="s">
        <v>158</v>
      </c>
      <c r="C217" s="205"/>
      <c r="D217" s="22"/>
      <c r="E217" s="265">
        <f>IFERROR((ROUND(E216*1.21,2)),"REVISAR")</f>
        <v>0</v>
      </c>
      <c r="F217" s="266"/>
      <c r="G217" s="206" t="s">
        <v>159</v>
      </c>
      <c r="H217" s="22"/>
      <c r="L217" s="28"/>
      <c r="M217" s="28"/>
    </row>
    <row r="219" spans="1:13" ht="21" x14ac:dyDescent="0.35">
      <c r="A219" s="267" t="s">
        <v>608</v>
      </c>
      <c r="B219" s="267"/>
      <c r="C219" s="267"/>
      <c r="D219" s="267"/>
      <c r="E219" s="267"/>
      <c r="F219" s="267"/>
      <c r="G219" s="267"/>
      <c r="H219" s="267"/>
      <c r="I219" s="267"/>
      <c r="J219" s="267"/>
      <c r="K219" s="210"/>
      <c r="L219" s="75"/>
    </row>
    <row r="220" spans="1:13" x14ac:dyDescent="0.25">
      <c r="A220" s="17" t="s">
        <v>594</v>
      </c>
      <c r="E220" s="4"/>
    </row>
    <row r="222" spans="1:13" s="28" customFormat="1" x14ac:dyDescent="0.25">
      <c r="A222" s="204" t="s">
        <v>592</v>
      </c>
      <c r="B222" s="10"/>
      <c r="D222" s="22"/>
      <c r="E222" s="264">
        <f>IFERROR(ROUND((E216*E220/100)+E216,2),"REVISAR")</f>
        <v>0</v>
      </c>
      <c r="F222" s="264"/>
      <c r="G222" s="206" t="s">
        <v>160</v>
      </c>
      <c r="H222" s="10"/>
      <c r="I222" s="10"/>
      <c r="J222" s="10"/>
      <c r="K222" s="10"/>
    </row>
    <row r="223" spans="1:13" s="28" customFormat="1" x14ac:dyDescent="0.25">
      <c r="A223" s="204" t="s">
        <v>593</v>
      </c>
      <c r="B223" s="10"/>
      <c r="D223" s="22"/>
      <c r="E223" s="264">
        <f>IFERROR((ROUND(E222*1.21,2)),"REVISAR")</f>
        <v>0</v>
      </c>
      <c r="F223" s="264"/>
      <c r="G223" s="206" t="s">
        <v>159</v>
      </c>
      <c r="H223" s="10"/>
      <c r="I223" s="10"/>
      <c r="J223" s="10"/>
      <c r="K223" s="10"/>
    </row>
    <row r="226" spans="1:15" ht="14.45" customHeight="1" x14ac:dyDescent="0.25">
      <c r="A226" s="252" t="s">
        <v>606</v>
      </c>
      <c r="B226" s="253"/>
      <c r="C226" s="253"/>
      <c r="D226" s="253"/>
      <c r="E226" s="253"/>
      <c r="F226" s="253"/>
      <c r="G226" s="253"/>
      <c r="H226" s="253"/>
      <c r="I226" s="253"/>
      <c r="J226" s="253"/>
      <c r="K226" s="253"/>
      <c r="L226" s="253"/>
      <c r="M226" s="167"/>
      <c r="N226" s="167"/>
      <c r="O226" s="167"/>
    </row>
    <row r="227" spans="1:15" ht="14.45" customHeight="1" x14ac:dyDescent="0.25">
      <c r="A227" s="252"/>
      <c r="B227" s="253"/>
      <c r="C227" s="253"/>
      <c r="D227" s="253"/>
      <c r="E227" s="253"/>
      <c r="F227" s="253"/>
      <c r="G227" s="253"/>
      <c r="H227" s="253"/>
      <c r="I227" s="253"/>
      <c r="J227" s="253"/>
      <c r="K227" s="253"/>
      <c r="L227" s="253"/>
      <c r="M227" s="167"/>
      <c r="N227" s="167"/>
      <c r="O227" s="167"/>
    </row>
    <row r="228" spans="1:15" ht="15" customHeight="1" thickBot="1" x14ac:dyDescent="0.3">
      <c r="A228" s="252"/>
      <c r="B228" s="253"/>
      <c r="C228" s="253"/>
      <c r="D228" s="253"/>
      <c r="E228" s="253"/>
      <c r="F228" s="253"/>
      <c r="G228" s="253"/>
      <c r="H228" s="253"/>
      <c r="I228" s="253"/>
      <c r="J228" s="253"/>
      <c r="K228" s="253"/>
      <c r="L228" s="253"/>
      <c r="M228" s="167"/>
      <c r="N228" s="167"/>
      <c r="O228" s="167"/>
    </row>
    <row r="229" spans="1:15" ht="15.75" thickBot="1" x14ac:dyDescent="0.3">
      <c r="A229" s="194" t="s">
        <v>611</v>
      </c>
      <c r="B229" s="142"/>
      <c r="C229" s="143"/>
      <c r="D229" s="144" t="s">
        <v>579</v>
      </c>
      <c r="E229" s="145"/>
      <c r="F229" s="145"/>
      <c r="G229" s="172"/>
      <c r="H229" s="153"/>
      <c r="I229" s="168" t="s">
        <v>580</v>
      </c>
      <c r="J229" s="211"/>
      <c r="K229" s="211"/>
      <c r="L229" s="166"/>
    </row>
    <row r="230" spans="1:15" ht="15.75" thickBot="1" x14ac:dyDescent="0.3">
      <c r="A230" s="146"/>
      <c r="D230" s="147" t="s">
        <v>581</v>
      </c>
      <c r="E230" s="148"/>
      <c r="F230" s="148"/>
      <c r="G230" s="173"/>
      <c r="H230" s="176"/>
      <c r="I230" s="169" t="s">
        <v>582</v>
      </c>
      <c r="J230" s="212"/>
      <c r="K230" s="212"/>
      <c r="L230" s="149"/>
    </row>
    <row r="231" spans="1:15" ht="21.75" thickBot="1" x14ac:dyDescent="0.4">
      <c r="A231" s="150" t="s">
        <v>583</v>
      </c>
      <c r="D231" s="151" t="s">
        <v>584</v>
      </c>
      <c r="E231" s="152"/>
      <c r="F231" s="152"/>
      <c r="G231" s="174" t="s">
        <v>585</v>
      </c>
      <c r="H231" s="177"/>
      <c r="I231" s="170" t="s">
        <v>584</v>
      </c>
      <c r="J231" s="213"/>
      <c r="K231" s="214" t="s">
        <v>585</v>
      </c>
      <c r="L231" s="149"/>
    </row>
    <row r="232" spans="1:15" ht="21.75" thickBot="1" x14ac:dyDescent="0.4">
      <c r="A232" s="150" t="s">
        <v>586</v>
      </c>
      <c r="D232" s="179"/>
      <c r="E232" s="254" t="s">
        <v>587</v>
      </c>
      <c r="F232" s="255"/>
      <c r="G232" s="180"/>
      <c r="H232" s="178"/>
      <c r="I232" s="181"/>
      <c r="J232" s="244" t="s">
        <v>587</v>
      </c>
      <c r="K232" s="243"/>
      <c r="L232" s="149"/>
    </row>
    <row r="233" spans="1:15" ht="21.75" thickBot="1" x14ac:dyDescent="0.4">
      <c r="A233" s="150" t="s">
        <v>588</v>
      </c>
      <c r="D233" s="153"/>
      <c r="E233" s="153"/>
      <c r="F233" s="153"/>
      <c r="G233" s="175"/>
      <c r="H233" s="153"/>
      <c r="I233" s="171"/>
      <c r="J233" s="216"/>
      <c r="K233" s="216"/>
      <c r="L233" s="149"/>
    </row>
    <row r="234" spans="1:15" s="196" customFormat="1" ht="19.5" thickBot="1" x14ac:dyDescent="0.3">
      <c r="A234" s="197"/>
      <c r="B234" s="141"/>
      <c r="C234" s="198"/>
      <c r="D234" s="256" t="s">
        <v>589</v>
      </c>
      <c r="E234" s="257"/>
      <c r="F234" s="258"/>
      <c r="G234" s="199"/>
      <c r="H234" s="178"/>
      <c r="I234" s="257" t="s">
        <v>590</v>
      </c>
      <c r="J234" s="257"/>
      <c r="K234" s="217" t="str">
        <f>IFERROR(((G234*(I232/D232))*(K232/G232)),"")</f>
        <v/>
      </c>
      <c r="L234" s="154"/>
    </row>
    <row r="235" spans="1:15" s="196" customFormat="1" x14ac:dyDescent="0.25">
      <c r="A235" s="259" t="s">
        <v>591</v>
      </c>
      <c r="B235" s="259"/>
      <c r="C235" s="259"/>
      <c r="D235" s="259"/>
      <c r="E235" s="259"/>
      <c r="F235" s="259"/>
      <c r="G235" s="259"/>
      <c r="H235" s="259"/>
      <c r="I235" s="259"/>
      <c r="J235" s="259"/>
      <c r="K235" s="259"/>
      <c r="L235" s="259"/>
      <c r="M235" s="2"/>
      <c r="O235" s="2"/>
    </row>
    <row r="236" spans="1:15" x14ac:dyDescent="0.25">
      <c r="I236" s="1"/>
      <c r="J236" s="22"/>
      <c r="K236" s="22"/>
      <c r="L236" s="75"/>
    </row>
    <row r="237" spans="1:15" ht="14.45" customHeight="1" x14ac:dyDescent="0.25">
      <c r="A237" s="252" t="s">
        <v>606</v>
      </c>
      <c r="B237" s="253"/>
      <c r="C237" s="253"/>
      <c r="D237" s="253"/>
      <c r="E237" s="253"/>
      <c r="F237" s="253"/>
      <c r="G237" s="253"/>
      <c r="H237" s="253"/>
      <c r="I237" s="253"/>
      <c r="J237" s="253"/>
      <c r="K237" s="253"/>
      <c r="L237" s="253"/>
      <c r="M237" s="167"/>
      <c r="N237" s="167"/>
      <c r="O237" s="167"/>
    </row>
    <row r="238" spans="1:15" ht="14.45" customHeight="1" x14ac:dyDescent="0.25">
      <c r="A238" s="252"/>
      <c r="B238" s="253"/>
      <c r="C238" s="253"/>
      <c r="D238" s="253"/>
      <c r="E238" s="253"/>
      <c r="F238" s="253"/>
      <c r="G238" s="253"/>
      <c r="H238" s="253"/>
      <c r="I238" s="253"/>
      <c r="J238" s="253"/>
      <c r="K238" s="253"/>
      <c r="L238" s="253"/>
      <c r="M238" s="167"/>
      <c r="N238" s="167"/>
      <c r="O238" s="167"/>
    </row>
    <row r="239" spans="1:15" ht="15" customHeight="1" thickBot="1" x14ac:dyDescent="0.3">
      <c r="A239" s="252"/>
      <c r="B239" s="253"/>
      <c r="C239" s="253"/>
      <c r="D239" s="253"/>
      <c r="E239" s="253"/>
      <c r="F239" s="253"/>
      <c r="G239" s="253"/>
      <c r="H239" s="253"/>
      <c r="I239" s="253"/>
      <c r="J239" s="253"/>
      <c r="K239" s="253"/>
      <c r="L239" s="253"/>
      <c r="M239" s="167"/>
      <c r="N239" s="167"/>
      <c r="O239" s="167"/>
    </row>
    <row r="240" spans="1:15" ht="15.75" thickBot="1" x14ac:dyDescent="0.3">
      <c r="A240" s="194" t="s">
        <v>611</v>
      </c>
      <c r="B240" s="142"/>
      <c r="C240" s="143"/>
      <c r="D240" s="144" t="s">
        <v>579</v>
      </c>
      <c r="E240" s="145"/>
      <c r="F240" s="145"/>
      <c r="G240" s="172"/>
      <c r="H240" s="153"/>
      <c r="I240" s="168" t="s">
        <v>580</v>
      </c>
      <c r="J240" s="211"/>
      <c r="K240" s="211"/>
      <c r="L240" s="166"/>
    </row>
    <row r="241" spans="1:15" ht="15.75" thickBot="1" x14ac:dyDescent="0.3">
      <c r="A241" s="146"/>
      <c r="D241" s="147" t="s">
        <v>581</v>
      </c>
      <c r="E241" s="148"/>
      <c r="F241" s="148"/>
      <c r="G241" s="173"/>
      <c r="H241" s="176"/>
      <c r="I241" s="169" t="s">
        <v>582</v>
      </c>
      <c r="J241" s="212"/>
      <c r="K241" s="212"/>
      <c r="L241" s="149"/>
    </row>
    <row r="242" spans="1:15" ht="21.75" thickBot="1" x14ac:dyDescent="0.4">
      <c r="A242" s="150" t="s">
        <v>583</v>
      </c>
      <c r="D242" s="151" t="s">
        <v>584</v>
      </c>
      <c r="E242" s="152"/>
      <c r="F242" s="152"/>
      <c r="G242" s="174" t="s">
        <v>585</v>
      </c>
      <c r="H242" s="177"/>
      <c r="I242" s="170" t="s">
        <v>584</v>
      </c>
      <c r="J242" s="213"/>
      <c r="K242" s="214" t="s">
        <v>585</v>
      </c>
      <c r="L242" s="149"/>
    </row>
    <row r="243" spans="1:15" ht="21.75" thickBot="1" x14ac:dyDescent="0.4">
      <c r="A243" s="150" t="s">
        <v>586</v>
      </c>
      <c r="D243" s="179"/>
      <c r="E243" s="254" t="s">
        <v>587</v>
      </c>
      <c r="F243" s="255"/>
      <c r="G243" s="180"/>
      <c r="H243" s="178"/>
      <c r="I243" s="181"/>
      <c r="J243" s="244" t="s">
        <v>587</v>
      </c>
      <c r="K243" s="243"/>
      <c r="L243" s="149"/>
    </row>
    <row r="244" spans="1:15" ht="21.75" thickBot="1" x14ac:dyDescent="0.4">
      <c r="A244" s="150" t="s">
        <v>588</v>
      </c>
      <c r="D244" s="153"/>
      <c r="E244" s="153"/>
      <c r="F244" s="153"/>
      <c r="G244" s="175"/>
      <c r="H244" s="153"/>
      <c r="I244" s="171"/>
      <c r="J244" s="216"/>
      <c r="K244" s="216"/>
      <c r="L244" s="149"/>
    </row>
    <row r="245" spans="1:15" s="196" customFormat="1" ht="19.5" thickBot="1" x14ac:dyDescent="0.3">
      <c r="A245" s="197"/>
      <c r="B245" s="141"/>
      <c r="C245" s="198"/>
      <c r="D245" s="256" t="s">
        <v>589</v>
      </c>
      <c r="E245" s="257"/>
      <c r="F245" s="258"/>
      <c r="G245" s="199"/>
      <c r="H245" s="178"/>
      <c r="I245" s="257" t="s">
        <v>590</v>
      </c>
      <c r="J245" s="257"/>
      <c r="K245" s="217" t="str">
        <f>IFERROR(((G245*(I243/D243))*(K243/G243)),"")</f>
        <v/>
      </c>
      <c r="L245" s="154"/>
    </row>
    <row r="246" spans="1:15" s="196" customFormat="1" x14ac:dyDescent="0.25">
      <c r="A246" s="259" t="s">
        <v>591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"/>
      <c r="O246" s="2"/>
    </row>
    <row r="248" spans="1:15" ht="14.45" customHeight="1" x14ac:dyDescent="0.25">
      <c r="A248" s="252" t="s">
        <v>606</v>
      </c>
      <c r="B248" s="253"/>
      <c r="C248" s="253"/>
      <c r="D248" s="253"/>
      <c r="E248" s="253"/>
      <c r="F248" s="253"/>
      <c r="G248" s="253"/>
      <c r="H248" s="253"/>
      <c r="I248" s="253"/>
      <c r="J248" s="253"/>
      <c r="K248" s="253"/>
      <c r="L248" s="253"/>
      <c r="M248" s="167"/>
      <c r="N248" s="167"/>
      <c r="O248" s="167"/>
    </row>
    <row r="249" spans="1:15" ht="14.45" customHeight="1" x14ac:dyDescent="0.25">
      <c r="A249" s="252"/>
      <c r="B249" s="253"/>
      <c r="C249" s="253"/>
      <c r="D249" s="253"/>
      <c r="E249" s="253"/>
      <c r="F249" s="253"/>
      <c r="G249" s="253"/>
      <c r="H249" s="253"/>
      <c r="I249" s="253"/>
      <c r="J249" s="253"/>
      <c r="K249" s="253"/>
      <c r="L249" s="253"/>
      <c r="M249" s="167"/>
      <c r="N249" s="167"/>
      <c r="O249" s="167"/>
    </row>
    <row r="250" spans="1:15" ht="15" customHeight="1" thickBot="1" x14ac:dyDescent="0.3">
      <c r="A250" s="252"/>
      <c r="B250" s="253"/>
      <c r="C250" s="253"/>
      <c r="D250" s="253"/>
      <c r="E250" s="253"/>
      <c r="F250" s="253"/>
      <c r="G250" s="253"/>
      <c r="H250" s="253"/>
      <c r="I250" s="253"/>
      <c r="J250" s="253"/>
      <c r="K250" s="253"/>
      <c r="L250" s="253"/>
      <c r="M250" s="167"/>
      <c r="N250" s="167"/>
      <c r="O250" s="167"/>
    </row>
    <row r="251" spans="1:15" ht="15.75" thickBot="1" x14ac:dyDescent="0.3">
      <c r="A251" s="194" t="s">
        <v>611</v>
      </c>
      <c r="B251" s="142"/>
      <c r="C251" s="143"/>
      <c r="D251" s="144" t="s">
        <v>579</v>
      </c>
      <c r="E251" s="145"/>
      <c r="F251" s="145"/>
      <c r="G251" s="172"/>
      <c r="H251" s="153"/>
      <c r="I251" s="168" t="s">
        <v>580</v>
      </c>
      <c r="J251" s="211"/>
      <c r="K251" s="211"/>
      <c r="L251" s="166"/>
    </row>
    <row r="252" spans="1:15" ht="15.75" thickBot="1" x14ac:dyDescent="0.3">
      <c r="A252" s="146"/>
      <c r="D252" s="147" t="s">
        <v>581</v>
      </c>
      <c r="E252" s="148"/>
      <c r="F252" s="148"/>
      <c r="G252" s="173"/>
      <c r="H252" s="176"/>
      <c r="I252" s="169" t="s">
        <v>582</v>
      </c>
      <c r="J252" s="212"/>
      <c r="K252" s="212"/>
      <c r="L252" s="149"/>
    </row>
    <row r="253" spans="1:15" ht="21.75" thickBot="1" x14ac:dyDescent="0.4">
      <c r="A253" s="150" t="s">
        <v>583</v>
      </c>
      <c r="D253" s="151" t="s">
        <v>584</v>
      </c>
      <c r="E253" s="152"/>
      <c r="F253" s="152"/>
      <c r="G253" s="174" t="s">
        <v>585</v>
      </c>
      <c r="H253" s="177"/>
      <c r="I253" s="170" t="s">
        <v>584</v>
      </c>
      <c r="J253" s="213"/>
      <c r="K253" s="214" t="s">
        <v>585</v>
      </c>
      <c r="L253" s="149"/>
    </row>
    <row r="254" spans="1:15" ht="21.75" thickBot="1" x14ac:dyDescent="0.4">
      <c r="A254" s="150" t="s">
        <v>624</v>
      </c>
      <c r="D254" s="179"/>
      <c r="E254" s="254" t="s">
        <v>587</v>
      </c>
      <c r="F254" s="255"/>
      <c r="G254" s="180"/>
      <c r="H254" s="178"/>
      <c r="I254" s="181"/>
      <c r="J254" s="244" t="s">
        <v>587</v>
      </c>
      <c r="K254" s="243"/>
      <c r="L254" s="149"/>
    </row>
    <row r="255" spans="1:15" ht="21.75" thickBot="1" x14ac:dyDescent="0.4">
      <c r="A255" s="150" t="s">
        <v>588</v>
      </c>
      <c r="D255" s="153"/>
      <c r="E255" s="153"/>
      <c r="F255" s="153"/>
      <c r="G255" s="175"/>
      <c r="H255" s="153"/>
      <c r="I255" s="171"/>
      <c r="J255" s="216"/>
      <c r="K255" s="216"/>
      <c r="L255" s="149"/>
    </row>
    <row r="256" spans="1:15" s="196" customFormat="1" ht="19.5" thickBot="1" x14ac:dyDescent="0.3">
      <c r="A256" s="197"/>
      <c r="B256" s="141"/>
      <c r="C256" s="198"/>
      <c r="D256" s="256" t="s">
        <v>589</v>
      </c>
      <c r="E256" s="257"/>
      <c r="F256" s="258"/>
      <c r="G256" s="199"/>
      <c r="H256" s="178"/>
      <c r="I256" s="257" t="s">
        <v>590</v>
      </c>
      <c r="J256" s="257"/>
      <c r="K256" s="217" t="str">
        <f>IFERROR(((G256*(I254/D254))*(K254/G254)),"")</f>
        <v/>
      </c>
      <c r="L256" s="154"/>
    </row>
    <row r="257" spans="1:15" s="196" customFormat="1" x14ac:dyDescent="0.25">
      <c r="A257" s="259" t="s">
        <v>591</v>
      </c>
      <c r="B257" s="259"/>
      <c r="C257" s="259"/>
      <c r="D257" s="259"/>
      <c r="E257" s="259"/>
      <c r="F257" s="259"/>
      <c r="G257" s="259"/>
      <c r="H257" s="259"/>
      <c r="I257" s="259"/>
      <c r="J257" s="259"/>
      <c r="K257" s="259"/>
      <c r="L257" s="259"/>
      <c r="M257" s="2"/>
      <c r="O257" s="2"/>
    </row>
  </sheetData>
  <sheetProtection algorithmName="SHA-512" hashValue="2zKgQ+KWSH1wngX4C7+rqkupCg9KCZCWtOXjKN/c2swNHCw+QcWTMaVKYlKoLT5kFLqaLpEnY4HC/qdQKFKiQA==" saltValue="yXxxGYfk8GRtlV417VsAfg==" spinCount="100000" sheet="1" objects="1" scenarios="1"/>
  <mergeCells count="25">
    <mergeCell ref="A235:L235"/>
    <mergeCell ref="A246:L246"/>
    <mergeCell ref="A257:L257"/>
    <mergeCell ref="A226:L228"/>
    <mergeCell ref="E232:F232"/>
    <mergeCell ref="D234:F234"/>
    <mergeCell ref="I234:J234"/>
    <mergeCell ref="E254:F254"/>
    <mergeCell ref="D256:F256"/>
    <mergeCell ref="I256:J256"/>
    <mergeCell ref="A237:L239"/>
    <mergeCell ref="E243:F243"/>
    <mergeCell ref="D245:F245"/>
    <mergeCell ref="I245:J245"/>
    <mergeCell ref="A248:L250"/>
    <mergeCell ref="A1:K1"/>
    <mergeCell ref="G183:H183"/>
    <mergeCell ref="G184:H184"/>
    <mergeCell ref="A188:C188"/>
    <mergeCell ref="E216:F216"/>
    <mergeCell ref="O27:P27"/>
    <mergeCell ref="E217:F217"/>
    <mergeCell ref="A219:J219"/>
    <mergeCell ref="E222:F222"/>
    <mergeCell ref="E223:F223"/>
  </mergeCells>
  <hyperlinks>
    <hyperlink ref="O27" r:id="rId1" display="VER EN WEB" xr:uid="{1E718E3B-BBE7-4AF9-BAC5-7D556F1A0BC9}"/>
    <hyperlink ref="O14:P14" r:id="rId2" display="VER TODAS MELAMINAS EN WEB" xr:uid="{C5D04100-D132-48BC-BA93-85B49E8BEFA9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DESCUENTOS</vt:lpstr>
      <vt:lpstr>FENIX</vt:lpstr>
      <vt:lpstr>M.A.E</vt:lpstr>
      <vt:lpstr>MAT 19mm</vt:lpstr>
      <vt:lpstr>PET 19mm</vt:lpstr>
      <vt:lpstr>PET 19mm COLOR</vt:lpstr>
      <vt:lpstr>LAMIPLUS</vt:lpstr>
      <vt:lpstr>AR +</vt:lpstr>
      <vt:lpstr>ECOLUX</vt:lpstr>
      <vt:lpstr>ECO-ELEGANCE</vt:lpstr>
      <vt:lpstr>LUXE</vt:lpstr>
      <vt:lpstr>LUXURY</vt:lpstr>
      <vt:lpstr>JOTA PET</vt:lpstr>
      <vt:lpstr>JOTA PET EXPRESS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 martin</dc:creator>
  <cp:lastModifiedBy>VICTOR</cp:lastModifiedBy>
  <dcterms:created xsi:type="dcterms:W3CDTF">2022-11-25T18:42:33Z</dcterms:created>
  <dcterms:modified xsi:type="dcterms:W3CDTF">2024-12-04T12:53:59Z</dcterms:modified>
</cp:coreProperties>
</file>