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Victor\Desktop\CAT Y PRESU 2024\"/>
    </mc:Choice>
  </mc:AlternateContent>
  <xr:revisionPtr revIDLastSave="0" documentId="13_ncr:1_{B964BCDD-FE08-4496-84A3-766D2588B635}" xr6:coauthVersionLast="47" xr6:coauthVersionMax="47" xr10:uidLastSave="{00000000-0000-0000-0000-000000000000}"/>
  <bookViews>
    <workbookView xWindow="-120" yWindow="-120" windowWidth="29040" windowHeight="15840" tabRatio="644" xr2:uid="{32D9FDBE-2762-4E2D-A003-9B0B58493A43}"/>
  </bookViews>
  <sheets>
    <sheet name="DESCUENTOS" sheetId="19" r:id="rId1"/>
    <sheet name="LACA" sheetId="1" r:id="rId2"/>
    <sheet name="PVC GRUPO 0" sheetId="14" r:id="rId3"/>
    <sheet name="PVC GRUPO 1" sheetId="15" r:id="rId4"/>
    <sheet name="PVC GRUPO 2" sheetId="16" r:id="rId5"/>
    <sheet name="PVC GRUPO 3" sheetId="17" r:id="rId6"/>
    <sheet name="PVC GRUPO 4" sheetId="18" r:id="rId7"/>
    <sheet name="PURFORMING" sheetId="20" r:id="rId8"/>
    <sheet name="LINE 1 Y 2" sheetId="12" r:id="rId9"/>
    <sheet name="LINE 3 Y 4" sheetId="21" r:id="rId10"/>
    <sheet name="LINE 5 Y 6, DUNNAS Y MONEGROS" sheetId="22" r:id="rId11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30" i="20" l="1"/>
  <c r="F131" i="20"/>
  <c r="F132" i="20"/>
  <c r="F133" i="20"/>
  <c r="F134" i="20"/>
  <c r="F135" i="20"/>
  <c r="F63" i="20"/>
  <c r="F64" i="20"/>
  <c r="J219" i="12"/>
  <c r="J219" i="21"/>
  <c r="J220" i="22"/>
  <c r="C198" i="12"/>
  <c r="D4" i="12"/>
  <c r="D5" i="12"/>
  <c r="D6" i="12"/>
  <c r="D7" i="12"/>
  <c r="D8" i="12"/>
  <c r="D9" i="12"/>
  <c r="D10" i="12"/>
  <c r="D11" i="12"/>
  <c r="D12" i="12"/>
  <c r="D13" i="12"/>
  <c r="D15" i="12"/>
  <c r="D16" i="12"/>
  <c r="D17" i="12"/>
  <c r="D18" i="12"/>
  <c r="D19" i="12"/>
  <c r="D20" i="12"/>
  <c r="D21" i="12"/>
  <c r="D22" i="12"/>
  <c r="D23" i="12"/>
  <c r="D24" i="12"/>
  <c r="D25" i="12"/>
  <c r="D27" i="12"/>
  <c r="D28" i="12"/>
  <c r="D29" i="12"/>
  <c r="D30" i="12"/>
  <c r="D31" i="12"/>
  <c r="D32" i="12"/>
  <c r="D33" i="12"/>
  <c r="D34" i="12"/>
  <c r="D35" i="12"/>
  <c r="D36" i="12"/>
  <c r="D37" i="12"/>
  <c r="D39" i="12"/>
  <c r="D40" i="12"/>
  <c r="D41" i="12"/>
  <c r="D42" i="12"/>
  <c r="D43" i="12"/>
  <c r="D44" i="12"/>
  <c r="D45" i="12"/>
  <c r="D46" i="12"/>
  <c r="D47" i="12"/>
  <c r="D48" i="12"/>
  <c r="D49" i="12"/>
  <c r="D51" i="12"/>
  <c r="D52" i="12"/>
  <c r="D53" i="12"/>
  <c r="D54" i="12"/>
  <c r="D55" i="12"/>
  <c r="D56" i="12"/>
  <c r="D57" i="12"/>
  <c r="D58" i="12"/>
  <c r="D59" i="12"/>
  <c r="D60" i="12"/>
  <c r="D61" i="12"/>
  <c r="D63" i="12"/>
  <c r="D64" i="12"/>
  <c r="D65" i="12"/>
  <c r="D66" i="12"/>
  <c r="D67" i="12"/>
  <c r="D68" i="12"/>
  <c r="D69" i="12"/>
  <c r="D70" i="12"/>
  <c r="D71" i="12"/>
  <c r="D72" i="12"/>
  <c r="D73" i="12"/>
  <c r="D75" i="12"/>
  <c r="D76" i="12"/>
  <c r="D77" i="12"/>
  <c r="D78" i="12"/>
  <c r="D79" i="12"/>
  <c r="D80" i="12"/>
  <c r="D81" i="12"/>
  <c r="D82" i="12"/>
  <c r="D83" i="12"/>
  <c r="D84" i="12"/>
  <c r="D85" i="12"/>
  <c r="D87" i="12"/>
  <c r="D88" i="12"/>
  <c r="D89" i="12"/>
  <c r="D90" i="12"/>
  <c r="D91" i="12"/>
  <c r="D92" i="12"/>
  <c r="D93" i="12"/>
  <c r="D94" i="12"/>
  <c r="D95" i="12"/>
  <c r="D96" i="12"/>
  <c r="D97" i="12"/>
  <c r="D99" i="12"/>
  <c r="D100" i="12"/>
  <c r="D101" i="12"/>
  <c r="D102" i="12"/>
  <c r="D103" i="12"/>
  <c r="D104" i="12"/>
  <c r="D106" i="12"/>
  <c r="D107" i="12"/>
  <c r="D108" i="12"/>
  <c r="D109" i="12"/>
  <c r="D110" i="12"/>
  <c r="D111" i="12"/>
  <c r="D113" i="12"/>
  <c r="D114" i="12"/>
  <c r="D115" i="12"/>
  <c r="D116" i="12"/>
  <c r="D117" i="12"/>
  <c r="D118" i="12"/>
  <c r="D119" i="12"/>
  <c r="D120" i="12"/>
  <c r="D121" i="12"/>
  <c r="D122" i="12"/>
  <c r="D123" i="12"/>
  <c r="D125" i="12"/>
  <c r="D126" i="12"/>
  <c r="D127" i="12"/>
  <c r="D128" i="12"/>
  <c r="D129" i="12"/>
  <c r="D130" i="12"/>
  <c r="D131" i="12"/>
  <c r="D132" i="12"/>
  <c r="D133" i="12"/>
  <c r="D134" i="12"/>
  <c r="D135" i="12"/>
  <c r="D137" i="12"/>
  <c r="D138" i="12"/>
  <c r="D139" i="12"/>
  <c r="D140" i="12"/>
  <c r="D141" i="12"/>
  <c r="D142" i="12"/>
  <c r="D143" i="12"/>
  <c r="D144" i="12"/>
  <c r="D145" i="12"/>
  <c r="D146" i="12"/>
  <c r="D147" i="12"/>
  <c r="D149" i="12"/>
  <c r="D150" i="12"/>
  <c r="D151" i="12"/>
  <c r="D152" i="12"/>
  <c r="D153" i="12"/>
  <c r="D154" i="12"/>
  <c r="D155" i="12"/>
  <c r="D156" i="12"/>
  <c r="D157" i="12"/>
  <c r="D158" i="12"/>
  <c r="D159" i="12"/>
  <c r="D161" i="12"/>
  <c r="D162" i="12"/>
  <c r="D163" i="12"/>
  <c r="D164" i="12"/>
  <c r="D165" i="12"/>
  <c r="D166" i="12"/>
  <c r="D167" i="12"/>
  <c r="D168" i="12"/>
  <c r="D169" i="12"/>
  <c r="D170" i="12"/>
  <c r="D171" i="12"/>
  <c r="D173" i="12"/>
  <c r="D174" i="12"/>
  <c r="D175" i="12"/>
  <c r="D176" i="12"/>
  <c r="D177" i="12"/>
  <c r="D178" i="12"/>
  <c r="D179" i="12"/>
  <c r="D180" i="12"/>
  <c r="D181" i="12"/>
  <c r="D182" i="12"/>
  <c r="D183" i="12"/>
  <c r="D185" i="12"/>
  <c r="D186" i="12"/>
  <c r="D187" i="12"/>
  <c r="D188" i="12"/>
  <c r="D189" i="12"/>
  <c r="D190" i="12"/>
  <c r="D191" i="12"/>
  <c r="D192" i="12"/>
  <c r="D193" i="12"/>
  <c r="D194" i="12"/>
  <c r="D195" i="12"/>
  <c r="D3" i="12"/>
  <c r="C198" i="21"/>
  <c r="D15" i="21"/>
  <c r="D16" i="21"/>
  <c r="D17" i="21"/>
  <c r="D18" i="21"/>
  <c r="D19" i="21"/>
  <c r="D20" i="21"/>
  <c r="D21" i="21"/>
  <c r="D22" i="21"/>
  <c r="D23" i="21"/>
  <c r="D24" i="21"/>
  <c r="D25" i="21"/>
  <c r="D27" i="21"/>
  <c r="D28" i="21"/>
  <c r="D29" i="21"/>
  <c r="D30" i="21"/>
  <c r="D31" i="21"/>
  <c r="D32" i="21"/>
  <c r="D33" i="21"/>
  <c r="D34" i="21"/>
  <c r="D35" i="21"/>
  <c r="D36" i="21"/>
  <c r="D37" i="21"/>
  <c r="D39" i="21"/>
  <c r="D40" i="21"/>
  <c r="D41" i="21"/>
  <c r="D42" i="21"/>
  <c r="D43" i="21"/>
  <c r="D44" i="21"/>
  <c r="D45" i="21"/>
  <c r="D46" i="21"/>
  <c r="D47" i="21"/>
  <c r="D48" i="21"/>
  <c r="D49" i="21"/>
  <c r="D51" i="21"/>
  <c r="D52" i="21"/>
  <c r="D53" i="21"/>
  <c r="D54" i="21"/>
  <c r="D55" i="21"/>
  <c r="D56" i="21"/>
  <c r="D57" i="21"/>
  <c r="D58" i="21"/>
  <c r="D59" i="21"/>
  <c r="D60" i="21"/>
  <c r="D61" i="21"/>
  <c r="D63" i="21"/>
  <c r="D64" i="21"/>
  <c r="D65" i="21"/>
  <c r="D66" i="21"/>
  <c r="D67" i="21"/>
  <c r="D68" i="21"/>
  <c r="D69" i="21"/>
  <c r="D70" i="21"/>
  <c r="D71" i="21"/>
  <c r="D72" i="21"/>
  <c r="D73" i="21"/>
  <c r="D75" i="21"/>
  <c r="D76" i="21"/>
  <c r="D77" i="21"/>
  <c r="D78" i="21"/>
  <c r="D79" i="21"/>
  <c r="D80" i="21"/>
  <c r="D81" i="21"/>
  <c r="D82" i="21"/>
  <c r="D83" i="21"/>
  <c r="D84" i="21"/>
  <c r="D85" i="21"/>
  <c r="D87" i="21"/>
  <c r="D88" i="21"/>
  <c r="D89" i="21"/>
  <c r="D90" i="21"/>
  <c r="D91" i="21"/>
  <c r="D92" i="21"/>
  <c r="D93" i="21"/>
  <c r="D94" i="21"/>
  <c r="D95" i="21"/>
  <c r="D96" i="21"/>
  <c r="D97" i="21"/>
  <c r="D99" i="21"/>
  <c r="D100" i="21"/>
  <c r="D101" i="21"/>
  <c r="D102" i="21"/>
  <c r="D103" i="21"/>
  <c r="D104" i="21"/>
  <c r="D106" i="21"/>
  <c r="D107" i="21"/>
  <c r="D108" i="21"/>
  <c r="D109" i="21"/>
  <c r="D110" i="21"/>
  <c r="D111" i="21"/>
  <c r="D113" i="21"/>
  <c r="D114" i="21"/>
  <c r="D115" i="21"/>
  <c r="D116" i="21"/>
  <c r="D117" i="21"/>
  <c r="D118" i="21"/>
  <c r="D119" i="21"/>
  <c r="D120" i="21"/>
  <c r="D121" i="21"/>
  <c r="D122" i="21"/>
  <c r="D123" i="21"/>
  <c r="D125" i="21"/>
  <c r="D126" i="21"/>
  <c r="D127" i="21"/>
  <c r="D128" i="21"/>
  <c r="D129" i="21"/>
  <c r="D130" i="21"/>
  <c r="D131" i="21"/>
  <c r="D132" i="21"/>
  <c r="D133" i="21"/>
  <c r="D134" i="21"/>
  <c r="D135" i="21"/>
  <c r="D137" i="21"/>
  <c r="D138" i="21"/>
  <c r="D139" i="21"/>
  <c r="D140" i="21"/>
  <c r="D141" i="21"/>
  <c r="D142" i="21"/>
  <c r="D143" i="21"/>
  <c r="D144" i="21"/>
  <c r="D145" i="21"/>
  <c r="D146" i="21"/>
  <c r="D147" i="21"/>
  <c r="D149" i="21"/>
  <c r="D150" i="21"/>
  <c r="D151" i="21"/>
  <c r="D152" i="21"/>
  <c r="D153" i="21"/>
  <c r="D154" i="21"/>
  <c r="D155" i="21"/>
  <c r="D156" i="21"/>
  <c r="D157" i="21"/>
  <c r="D158" i="21"/>
  <c r="D159" i="21"/>
  <c r="D161" i="21"/>
  <c r="D162" i="21"/>
  <c r="D163" i="21"/>
  <c r="D164" i="21"/>
  <c r="D165" i="21"/>
  <c r="D166" i="21"/>
  <c r="D167" i="21"/>
  <c r="D168" i="21"/>
  <c r="D169" i="21"/>
  <c r="D170" i="21"/>
  <c r="D171" i="21"/>
  <c r="D173" i="21"/>
  <c r="D174" i="21"/>
  <c r="D175" i="21"/>
  <c r="D176" i="21"/>
  <c r="D177" i="21"/>
  <c r="D178" i="21"/>
  <c r="D179" i="21"/>
  <c r="D180" i="21"/>
  <c r="D181" i="21"/>
  <c r="D182" i="21"/>
  <c r="D183" i="21"/>
  <c r="D185" i="21"/>
  <c r="D186" i="21"/>
  <c r="D187" i="21"/>
  <c r="D188" i="21"/>
  <c r="D189" i="21"/>
  <c r="D190" i="21"/>
  <c r="D191" i="21"/>
  <c r="D192" i="21"/>
  <c r="D193" i="21"/>
  <c r="D194" i="21"/>
  <c r="D195" i="21"/>
  <c r="D4" i="21"/>
  <c r="D5" i="21"/>
  <c r="D6" i="21"/>
  <c r="D7" i="21"/>
  <c r="D8" i="21"/>
  <c r="D9" i="21"/>
  <c r="D10" i="21"/>
  <c r="D11" i="21"/>
  <c r="D12" i="21"/>
  <c r="D13" i="21"/>
  <c r="D3" i="21"/>
  <c r="C198" i="22"/>
  <c r="D15" i="22"/>
  <c r="D16" i="22"/>
  <c r="D17" i="22"/>
  <c r="D18" i="22"/>
  <c r="D19" i="22"/>
  <c r="D20" i="22"/>
  <c r="D21" i="22"/>
  <c r="D22" i="22"/>
  <c r="D23" i="22"/>
  <c r="D24" i="22"/>
  <c r="D25" i="22"/>
  <c r="D27" i="22"/>
  <c r="D28" i="22"/>
  <c r="D29" i="22"/>
  <c r="D30" i="22"/>
  <c r="D31" i="22"/>
  <c r="D32" i="22"/>
  <c r="D33" i="22"/>
  <c r="D34" i="22"/>
  <c r="D35" i="22"/>
  <c r="D36" i="22"/>
  <c r="D37" i="22"/>
  <c r="D39" i="22"/>
  <c r="D40" i="22"/>
  <c r="D41" i="22"/>
  <c r="D42" i="22"/>
  <c r="D43" i="22"/>
  <c r="D44" i="22"/>
  <c r="D45" i="22"/>
  <c r="D46" i="22"/>
  <c r="D47" i="22"/>
  <c r="D48" i="22"/>
  <c r="D49" i="22"/>
  <c r="D51" i="22"/>
  <c r="D52" i="22"/>
  <c r="D53" i="22"/>
  <c r="D54" i="22"/>
  <c r="D55" i="22"/>
  <c r="D56" i="22"/>
  <c r="D57" i="22"/>
  <c r="D58" i="22"/>
  <c r="D59" i="22"/>
  <c r="D60" i="22"/>
  <c r="D61" i="22"/>
  <c r="D63" i="22"/>
  <c r="D64" i="22"/>
  <c r="D65" i="22"/>
  <c r="D66" i="22"/>
  <c r="D67" i="22"/>
  <c r="D68" i="22"/>
  <c r="D69" i="22"/>
  <c r="D70" i="22"/>
  <c r="D71" i="22"/>
  <c r="D72" i="22"/>
  <c r="D73" i="22"/>
  <c r="D75" i="22"/>
  <c r="D76" i="22"/>
  <c r="D77" i="22"/>
  <c r="D78" i="22"/>
  <c r="D79" i="22"/>
  <c r="D80" i="22"/>
  <c r="D81" i="22"/>
  <c r="D82" i="22"/>
  <c r="D83" i="22"/>
  <c r="D84" i="22"/>
  <c r="D85" i="22"/>
  <c r="D87" i="22"/>
  <c r="D88" i="22"/>
  <c r="D89" i="22"/>
  <c r="D90" i="22"/>
  <c r="D91" i="22"/>
  <c r="D92" i="22"/>
  <c r="D93" i="22"/>
  <c r="D94" i="22"/>
  <c r="D95" i="22"/>
  <c r="D96" i="22"/>
  <c r="D97" i="22"/>
  <c r="D99" i="22"/>
  <c r="D100" i="22"/>
  <c r="D101" i="22"/>
  <c r="D102" i="22"/>
  <c r="D103" i="22"/>
  <c r="D104" i="22"/>
  <c r="D106" i="22"/>
  <c r="D107" i="22"/>
  <c r="D108" i="22"/>
  <c r="D109" i="22"/>
  <c r="D110" i="22"/>
  <c r="D111" i="22"/>
  <c r="D113" i="22"/>
  <c r="D114" i="22"/>
  <c r="D115" i="22"/>
  <c r="D116" i="22"/>
  <c r="D117" i="22"/>
  <c r="D118" i="22"/>
  <c r="D119" i="22"/>
  <c r="D120" i="22"/>
  <c r="D121" i="22"/>
  <c r="D122" i="22"/>
  <c r="D123" i="22"/>
  <c r="D125" i="22"/>
  <c r="D126" i="22"/>
  <c r="D127" i="22"/>
  <c r="D128" i="22"/>
  <c r="D129" i="22"/>
  <c r="D130" i="22"/>
  <c r="D131" i="22"/>
  <c r="D132" i="22"/>
  <c r="D133" i="22"/>
  <c r="D134" i="22"/>
  <c r="D135" i="22"/>
  <c r="D137" i="22"/>
  <c r="D138" i="22"/>
  <c r="D139" i="22"/>
  <c r="D140" i="22"/>
  <c r="D141" i="22"/>
  <c r="D142" i="22"/>
  <c r="D143" i="22"/>
  <c r="D144" i="22"/>
  <c r="D145" i="22"/>
  <c r="D146" i="22"/>
  <c r="D147" i="22"/>
  <c r="D149" i="22"/>
  <c r="D150" i="22"/>
  <c r="D151" i="22"/>
  <c r="D152" i="22"/>
  <c r="D153" i="22"/>
  <c r="D154" i="22"/>
  <c r="D155" i="22"/>
  <c r="D156" i="22"/>
  <c r="D157" i="22"/>
  <c r="D158" i="22"/>
  <c r="D159" i="22"/>
  <c r="D161" i="22"/>
  <c r="D162" i="22"/>
  <c r="D163" i="22"/>
  <c r="D164" i="22"/>
  <c r="D165" i="22"/>
  <c r="D166" i="22"/>
  <c r="D167" i="22"/>
  <c r="D168" i="22"/>
  <c r="D169" i="22"/>
  <c r="D170" i="22"/>
  <c r="D171" i="22"/>
  <c r="D173" i="22"/>
  <c r="D174" i="22"/>
  <c r="D175" i="22"/>
  <c r="D176" i="22"/>
  <c r="D177" i="22"/>
  <c r="D178" i="22"/>
  <c r="D179" i="22"/>
  <c r="D180" i="22"/>
  <c r="D181" i="22"/>
  <c r="D182" i="22"/>
  <c r="D183" i="22"/>
  <c r="D185" i="22"/>
  <c r="D186" i="22"/>
  <c r="D187" i="22"/>
  <c r="D188" i="22"/>
  <c r="D189" i="22"/>
  <c r="D190" i="22"/>
  <c r="D191" i="22"/>
  <c r="D192" i="22"/>
  <c r="D193" i="22"/>
  <c r="D194" i="22"/>
  <c r="D195" i="22"/>
  <c r="D4" i="22"/>
  <c r="D5" i="22"/>
  <c r="D6" i="22"/>
  <c r="D7" i="22"/>
  <c r="D8" i="22"/>
  <c r="D9" i="22"/>
  <c r="D10" i="22"/>
  <c r="D11" i="22"/>
  <c r="D12" i="22"/>
  <c r="D13" i="22"/>
  <c r="D3" i="22"/>
  <c r="J223" i="20"/>
  <c r="D201" i="20"/>
  <c r="D200" i="20"/>
  <c r="D199" i="20"/>
  <c r="D198" i="20"/>
  <c r="D197" i="20"/>
  <c r="D196" i="20"/>
  <c r="D195" i="20"/>
  <c r="D194" i="20"/>
  <c r="D193" i="20"/>
  <c r="D192" i="20"/>
  <c r="D191" i="20"/>
  <c r="D190" i="20"/>
  <c r="D189" i="20"/>
  <c r="D188" i="20"/>
  <c r="D187" i="20"/>
  <c r="D186" i="20"/>
  <c r="D185" i="20"/>
  <c r="D184" i="20"/>
  <c r="D183" i="20"/>
  <c r="D182" i="20"/>
  <c r="D181" i="20"/>
  <c r="D180" i="20"/>
  <c r="D179" i="20"/>
  <c r="D178" i="20"/>
  <c r="F171" i="20"/>
  <c r="F170" i="20"/>
  <c r="F169" i="20"/>
  <c r="F168" i="20"/>
  <c r="F167" i="20"/>
  <c r="F166" i="20"/>
  <c r="F165" i="20"/>
  <c r="F164" i="20"/>
  <c r="F163" i="20"/>
  <c r="F162" i="20"/>
  <c r="F161" i="20"/>
  <c r="F159" i="20"/>
  <c r="F158" i="20"/>
  <c r="F157" i="20"/>
  <c r="F156" i="20"/>
  <c r="F155" i="20"/>
  <c r="F154" i="20"/>
  <c r="F153" i="20"/>
  <c r="F152" i="20"/>
  <c r="F151" i="20"/>
  <c r="F150" i="20"/>
  <c r="F149" i="20"/>
  <c r="F147" i="20"/>
  <c r="F146" i="20"/>
  <c r="F145" i="20"/>
  <c r="F144" i="20"/>
  <c r="F143" i="20"/>
  <c r="F142" i="20"/>
  <c r="F141" i="20"/>
  <c r="F140" i="20"/>
  <c r="F139" i="20"/>
  <c r="F138" i="20"/>
  <c r="F137" i="20"/>
  <c r="F128" i="20"/>
  <c r="F127" i="20"/>
  <c r="F126" i="20"/>
  <c r="F125" i="20"/>
  <c r="F124" i="20"/>
  <c r="F123" i="20"/>
  <c r="F122" i="20"/>
  <c r="F121" i="20"/>
  <c r="F120" i="20"/>
  <c r="F119" i="20"/>
  <c r="F118" i="20"/>
  <c r="F116" i="20"/>
  <c r="F115" i="20"/>
  <c r="F114" i="20"/>
  <c r="F113" i="20"/>
  <c r="F112" i="20"/>
  <c r="F111" i="20"/>
  <c r="F110" i="20"/>
  <c r="F109" i="20"/>
  <c r="F108" i="20"/>
  <c r="F107" i="20"/>
  <c r="F106" i="20"/>
  <c r="F104" i="20"/>
  <c r="F103" i="20"/>
  <c r="F102" i="20"/>
  <c r="F101" i="20"/>
  <c r="F100" i="20"/>
  <c r="F99" i="20"/>
  <c r="F97" i="20"/>
  <c r="F96" i="20"/>
  <c r="F95" i="20"/>
  <c r="F94" i="20"/>
  <c r="F93" i="20"/>
  <c r="F92" i="20"/>
  <c r="F91" i="20"/>
  <c r="F90" i="20"/>
  <c r="F89" i="20"/>
  <c r="F88" i="20"/>
  <c r="F87" i="20"/>
  <c r="F85" i="20"/>
  <c r="F84" i="20"/>
  <c r="F83" i="20"/>
  <c r="F82" i="20"/>
  <c r="F81" i="20"/>
  <c r="F80" i="20"/>
  <c r="F79" i="20"/>
  <c r="F78" i="20"/>
  <c r="F77" i="20"/>
  <c r="F76" i="20"/>
  <c r="F75" i="20"/>
  <c r="F73" i="20"/>
  <c r="F72" i="20"/>
  <c r="F71" i="20"/>
  <c r="F70" i="20"/>
  <c r="F69" i="20"/>
  <c r="F68" i="20"/>
  <c r="F67" i="20"/>
  <c r="F66" i="20"/>
  <c r="F65" i="20"/>
  <c r="F61" i="20"/>
  <c r="F60" i="20"/>
  <c r="F59" i="20"/>
  <c r="F58" i="20"/>
  <c r="F57" i="20"/>
  <c r="F56" i="20"/>
  <c r="F55" i="20"/>
  <c r="F54" i="20"/>
  <c r="F53" i="20"/>
  <c r="F52" i="20"/>
  <c r="F51" i="20"/>
  <c r="F49" i="20"/>
  <c r="F48" i="20"/>
  <c r="F47" i="20"/>
  <c r="F46" i="20"/>
  <c r="F45" i="20"/>
  <c r="F44" i="20"/>
  <c r="F43" i="20"/>
  <c r="F42" i="20"/>
  <c r="F41" i="20"/>
  <c r="F40" i="20"/>
  <c r="F39" i="20"/>
  <c r="F37" i="20"/>
  <c r="F36" i="20"/>
  <c r="F35" i="20"/>
  <c r="F34" i="20"/>
  <c r="F33" i="20"/>
  <c r="F32" i="20"/>
  <c r="F31" i="20"/>
  <c r="F30" i="20"/>
  <c r="F29" i="20"/>
  <c r="F28" i="20"/>
  <c r="F27" i="20"/>
  <c r="F25" i="20"/>
  <c r="F24" i="20"/>
  <c r="F23" i="20"/>
  <c r="F22" i="20"/>
  <c r="F21" i="20"/>
  <c r="F20" i="20"/>
  <c r="F19" i="20"/>
  <c r="F18" i="20"/>
  <c r="F17" i="20"/>
  <c r="F16" i="20"/>
  <c r="F15" i="20"/>
  <c r="F13" i="20"/>
  <c r="F12" i="20"/>
  <c r="F11" i="20"/>
  <c r="F10" i="20"/>
  <c r="F9" i="20"/>
  <c r="F8" i="20"/>
  <c r="F7" i="20"/>
  <c r="F6" i="20"/>
  <c r="F5" i="20"/>
  <c r="F4" i="20"/>
  <c r="F3" i="20"/>
  <c r="J243" i="1"/>
  <c r="J246" i="18"/>
  <c r="J246" i="17"/>
  <c r="J246" i="16"/>
  <c r="J246" i="15"/>
  <c r="D204" i="20" l="1"/>
  <c r="D198" i="12"/>
  <c r="D205" i="12" s="1"/>
  <c r="D206" i="12" s="1"/>
  <c r="D198" i="21"/>
  <c r="D205" i="21" s="1"/>
  <c r="D206" i="21" s="1"/>
  <c r="D198" i="22"/>
  <c r="D205" i="22" s="1"/>
  <c r="D206" i="22" s="1"/>
  <c r="F174" i="20"/>
  <c r="D210" i="20" s="1"/>
  <c r="D211" i="20" s="1"/>
  <c r="J241" i="14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218" i="18"/>
  <c r="E219" i="18"/>
  <c r="E220" i="18"/>
  <c r="E221" i="18"/>
  <c r="E222" i="18"/>
  <c r="E223" i="18"/>
  <c r="E224" i="18"/>
  <c r="E225" i="18"/>
  <c r="E202" i="18"/>
  <c r="N4" i="18"/>
  <c r="N5" i="18"/>
  <c r="N6" i="18"/>
  <c r="N7" i="18"/>
  <c r="N8" i="18"/>
  <c r="N9" i="18"/>
  <c r="N10" i="18"/>
  <c r="N11" i="18"/>
  <c r="N12" i="18"/>
  <c r="N13" i="18"/>
  <c r="N15" i="18"/>
  <c r="N16" i="18"/>
  <c r="N17" i="18"/>
  <c r="N18" i="18"/>
  <c r="N19" i="18"/>
  <c r="N20" i="18"/>
  <c r="N21" i="18"/>
  <c r="N22" i="18"/>
  <c r="N23" i="18"/>
  <c r="N24" i="18"/>
  <c r="N25" i="18"/>
  <c r="N27" i="18"/>
  <c r="N28" i="18"/>
  <c r="N29" i="18"/>
  <c r="N30" i="18"/>
  <c r="N31" i="18"/>
  <c r="N32" i="18"/>
  <c r="N33" i="18"/>
  <c r="N34" i="18"/>
  <c r="N35" i="18"/>
  <c r="N36" i="18"/>
  <c r="N37" i="18"/>
  <c r="N39" i="18"/>
  <c r="N40" i="18"/>
  <c r="N41" i="18"/>
  <c r="N42" i="18"/>
  <c r="N43" i="18"/>
  <c r="N44" i="18"/>
  <c r="N45" i="18"/>
  <c r="N46" i="18"/>
  <c r="N47" i="18"/>
  <c r="N48" i="18"/>
  <c r="N49" i="18"/>
  <c r="N51" i="18"/>
  <c r="N52" i="18"/>
  <c r="N53" i="18"/>
  <c r="N54" i="18"/>
  <c r="N55" i="18"/>
  <c r="N56" i="18"/>
  <c r="N57" i="18"/>
  <c r="N58" i="18"/>
  <c r="N59" i="18"/>
  <c r="N60" i="18"/>
  <c r="N61" i="18"/>
  <c r="N63" i="18"/>
  <c r="N64" i="18"/>
  <c r="N65" i="18"/>
  <c r="N66" i="18"/>
  <c r="N67" i="18"/>
  <c r="N68" i="18"/>
  <c r="N69" i="18"/>
  <c r="N70" i="18"/>
  <c r="N71" i="18"/>
  <c r="N72" i="18"/>
  <c r="N73" i="18"/>
  <c r="N75" i="18"/>
  <c r="N76" i="18"/>
  <c r="N77" i="18"/>
  <c r="N78" i="18"/>
  <c r="N79" i="18"/>
  <c r="N80" i="18"/>
  <c r="N81" i="18"/>
  <c r="N82" i="18"/>
  <c r="N83" i="18"/>
  <c r="N84" i="18"/>
  <c r="N85" i="18"/>
  <c r="N87" i="18"/>
  <c r="N88" i="18"/>
  <c r="N89" i="18"/>
  <c r="N90" i="18"/>
  <c r="N91" i="18"/>
  <c r="N92" i="18"/>
  <c r="N93" i="18"/>
  <c r="N94" i="18"/>
  <c r="N95" i="18"/>
  <c r="N96" i="18"/>
  <c r="N97" i="18"/>
  <c r="N99" i="18"/>
  <c r="N100" i="18"/>
  <c r="N101" i="18"/>
  <c r="N102" i="18"/>
  <c r="N103" i="18"/>
  <c r="N104" i="18"/>
  <c r="N106" i="18"/>
  <c r="N107" i="18"/>
  <c r="N108" i="18"/>
  <c r="N109" i="18"/>
  <c r="N110" i="18"/>
  <c r="N111" i="18"/>
  <c r="N113" i="18"/>
  <c r="N114" i="18"/>
  <c r="N115" i="18"/>
  <c r="N116" i="18"/>
  <c r="N117" i="18"/>
  <c r="N118" i="18"/>
  <c r="N119" i="18"/>
  <c r="N120" i="18"/>
  <c r="N121" i="18"/>
  <c r="N122" i="18"/>
  <c r="N123" i="18"/>
  <c r="N125" i="18"/>
  <c r="N126" i="18"/>
  <c r="N127" i="18"/>
  <c r="N128" i="18"/>
  <c r="N129" i="18"/>
  <c r="N130" i="18"/>
  <c r="N131" i="18"/>
  <c r="N132" i="18"/>
  <c r="N133" i="18"/>
  <c r="N134" i="18"/>
  <c r="N135" i="18"/>
  <c r="N137" i="18"/>
  <c r="N138" i="18"/>
  <c r="N139" i="18"/>
  <c r="N140" i="18"/>
  <c r="N141" i="18"/>
  <c r="N142" i="18"/>
  <c r="N143" i="18"/>
  <c r="N144" i="18"/>
  <c r="N145" i="18"/>
  <c r="N146" i="18"/>
  <c r="N147" i="18"/>
  <c r="N149" i="18"/>
  <c r="N150" i="18"/>
  <c r="N151" i="18"/>
  <c r="N152" i="18"/>
  <c r="N153" i="18"/>
  <c r="N154" i="18"/>
  <c r="N155" i="18"/>
  <c r="N156" i="18"/>
  <c r="N157" i="18"/>
  <c r="N158" i="18"/>
  <c r="N159" i="18"/>
  <c r="N161" i="18"/>
  <c r="N162" i="18"/>
  <c r="N163" i="18"/>
  <c r="N164" i="18"/>
  <c r="N165" i="18"/>
  <c r="N166" i="18"/>
  <c r="N167" i="18"/>
  <c r="N168" i="18"/>
  <c r="N169" i="18"/>
  <c r="N170" i="18"/>
  <c r="N171" i="18"/>
  <c r="N173" i="18"/>
  <c r="N174" i="18"/>
  <c r="N175" i="18"/>
  <c r="N176" i="18"/>
  <c r="N177" i="18"/>
  <c r="N178" i="18"/>
  <c r="N179" i="18"/>
  <c r="N180" i="18"/>
  <c r="N181" i="18"/>
  <c r="N182" i="18"/>
  <c r="N183" i="18"/>
  <c r="N185" i="18"/>
  <c r="N186" i="18"/>
  <c r="N187" i="18"/>
  <c r="N188" i="18"/>
  <c r="N189" i="18"/>
  <c r="N190" i="18"/>
  <c r="N191" i="18"/>
  <c r="N192" i="18"/>
  <c r="N193" i="18"/>
  <c r="N194" i="18"/>
  <c r="N195" i="18"/>
  <c r="M4" i="18"/>
  <c r="M5" i="18"/>
  <c r="M6" i="18"/>
  <c r="M7" i="18"/>
  <c r="M8" i="18"/>
  <c r="M9" i="18"/>
  <c r="M10" i="18"/>
  <c r="M11" i="18"/>
  <c r="M12" i="18"/>
  <c r="M13" i="18"/>
  <c r="M15" i="18"/>
  <c r="M16" i="18"/>
  <c r="M17" i="18"/>
  <c r="M18" i="18"/>
  <c r="M19" i="18"/>
  <c r="M20" i="18"/>
  <c r="M21" i="18"/>
  <c r="M22" i="18"/>
  <c r="M23" i="18"/>
  <c r="M24" i="18"/>
  <c r="M25" i="18"/>
  <c r="M27" i="18"/>
  <c r="M28" i="18"/>
  <c r="M29" i="18"/>
  <c r="M30" i="18"/>
  <c r="M31" i="18"/>
  <c r="M32" i="18"/>
  <c r="M33" i="18"/>
  <c r="M34" i="18"/>
  <c r="M35" i="18"/>
  <c r="M36" i="18"/>
  <c r="M37" i="18"/>
  <c r="M39" i="18"/>
  <c r="M40" i="18"/>
  <c r="M41" i="18"/>
  <c r="M42" i="18"/>
  <c r="M43" i="18"/>
  <c r="M44" i="18"/>
  <c r="M45" i="18"/>
  <c r="M46" i="18"/>
  <c r="M47" i="18"/>
  <c r="M48" i="18"/>
  <c r="M49" i="18"/>
  <c r="M51" i="18"/>
  <c r="M52" i="18"/>
  <c r="M53" i="18"/>
  <c r="M54" i="18"/>
  <c r="M55" i="18"/>
  <c r="M56" i="18"/>
  <c r="M57" i="18"/>
  <c r="M58" i="18"/>
  <c r="M59" i="18"/>
  <c r="M60" i="18"/>
  <c r="M61" i="18"/>
  <c r="M63" i="18"/>
  <c r="M64" i="18"/>
  <c r="M65" i="18"/>
  <c r="M66" i="18"/>
  <c r="M67" i="18"/>
  <c r="M68" i="18"/>
  <c r="M69" i="18"/>
  <c r="M70" i="18"/>
  <c r="M71" i="18"/>
  <c r="M72" i="18"/>
  <c r="M73" i="18"/>
  <c r="M75" i="18"/>
  <c r="M76" i="18"/>
  <c r="M77" i="18"/>
  <c r="M78" i="18"/>
  <c r="M79" i="18"/>
  <c r="M80" i="18"/>
  <c r="M81" i="18"/>
  <c r="M82" i="18"/>
  <c r="M83" i="18"/>
  <c r="M84" i="18"/>
  <c r="M85" i="18"/>
  <c r="M87" i="18"/>
  <c r="M88" i="18"/>
  <c r="M89" i="18"/>
  <c r="M90" i="18"/>
  <c r="M91" i="18"/>
  <c r="M92" i="18"/>
  <c r="M93" i="18"/>
  <c r="M94" i="18"/>
  <c r="M95" i="18"/>
  <c r="M96" i="18"/>
  <c r="M97" i="18"/>
  <c r="M99" i="18"/>
  <c r="M100" i="18"/>
  <c r="M101" i="18"/>
  <c r="M102" i="18"/>
  <c r="M103" i="18"/>
  <c r="M104" i="18"/>
  <c r="M106" i="18"/>
  <c r="M107" i="18"/>
  <c r="M108" i="18"/>
  <c r="M109" i="18"/>
  <c r="M110" i="18"/>
  <c r="M111" i="18"/>
  <c r="M113" i="18"/>
  <c r="M114" i="18"/>
  <c r="M115" i="18"/>
  <c r="M116" i="18"/>
  <c r="M117" i="18"/>
  <c r="M118" i="18"/>
  <c r="M119" i="18"/>
  <c r="M120" i="18"/>
  <c r="M121" i="18"/>
  <c r="M122" i="18"/>
  <c r="M123" i="18"/>
  <c r="M125" i="18"/>
  <c r="M126" i="18"/>
  <c r="M127" i="18"/>
  <c r="M128" i="18"/>
  <c r="M129" i="18"/>
  <c r="M130" i="18"/>
  <c r="M131" i="18"/>
  <c r="M132" i="18"/>
  <c r="M133" i="18"/>
  <c r="M134" i="18"/>
  <c r="M135" i="18"/>
  <c r="M137" i="18"/>
  <c r="M138" i="18"/>
  <c r="M139" i="18"/>
  <c r="M140" i="18"/>
  <c r="M141" i="18"/>
  <c r="M142" i="18"/>
  <c r="M143" i="18"/>
  <c r="M144" i="18"/>
  <c r="M145" i="18"/>
  <c r="M146" i="18"/>
  <c r="M147" i="18"/>
  <c r="M149" i="18"/>
  <c r="M150" i="18"/>
  <c r="M151" i="18"/>
  <c r="M152" i="18"/>
  <c r="M153" i="18"/>
  <c r="M154" i="18"/>
  <c r="M155" i="18"/>
  <c r="M156" i="18"/>
  <c r="M157" i="18"/>
  <c r="M158" i="18"/>
  <c r="M159" i="18"/>
  <c r="M161" i="18"/>
  <c r="M162" i="18"/>
  <c r="M163" i="18"/>
  <c r="M164" i="18"/>
  <c r="M165" i="18"/>
  <c r="M166" i="18"/>
  <c r="M167" i="18"/>
  <c r="M168" i="18"/>
  <c r="M169" i="18"/>
  <c r="M170" i="18"/>
  <c r="M171" i="18"/>
  <c r="M173" i="18"/>
  <c r="M174" i="18"/>
  <c r="M175" i="18"/>
  <c r="M176" i="18"/>
  <c r="M177" i="18"/>
  <c r="M178" i="18"/>
  <c r="M179" i="18"/>
  <c r="M180" i="18"/>
  <c r="M181" i="18"/>
  <c r="M182" i="18"/>
  <c r="M183" i="18"/>
  <c r="M185" i="18"/>
  <c r="M186" i="18"/>
  <c r="M187" i="18"/>
  <c r="M188" i="18"/>
  <c r="M189" i="18"/>
  <c r="M190" i="18"/>
  <c r="M191" i="18"/>
  <c r="M192" i="18"/>
  <c r="M193" i="18"/>
  <c r="M194" i="18"/>
  <c r="M195" i="18"/>
  <c r="N3" i="18"/>
  <c r="M3" i="18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02" i="17"/>
  <c r="N4" i="17"/>
  <c r="N5" i="17"/>
  <c r="N6" i="17"/>
  <c r="N7" i="17"/>
  <c r="N8" i="17"/>
  <c r="N9" i="17"/>
  <c r="N10" i="17"/>
  <c r="N11" i="17"/>
  <c r="N12" i="17"/>
  <c r="N13" i="17"/>
  <c r="N15" i="17"/>
  <c r="N16" i="17"/>
  <c r="N17" i="17"/>
  <c r="N18" i="17"/>
  <c r="N19" i="17"/>
  <c r="N20" i="17"/>
  <c r="N21" i="17"/>
  <c r="N22" i="17"/>
  <c r="N23" i="17"/>
  <c r="N24" i="17"/>
  <c r="N25" i="17"/>
  <c r="N27" i="17"/>
  <c r="N28" i="17"/>
  <c r="N29" i="17"/>
  <c r="N30" i="17"/>
  <c r="N31" i="17"/>
  <c r="N32" i="17"/>
  <c r="N33" i="17"/>
  <c r="N34" i="17"/>
  <c r="N35" i="17"/>
  <c r="N36" i="17"/>
  <c r="N37" i="17"/>
  <c r="N39" i="17"/>
  <c r="N40" i="17"/>
  <c r="N41" i="17"/>
  <c r="N42" i="17"/>
  <c r="N43" i="17"/>
  <c r="N44" i="17"/>
  <c r="N45" i="17"/>
  <c r="N46" i="17"/>
  <c r="N47" i="17"/>
  <c r="N48" i="17"/>
  <c r="N49" i="17"/>
  <c r="N51" i="17"/>
  <c r="N52" i="17"/>
  <c r="N53" i="17"/>
  <c r="N54" i="17"/>
  <c r="N55" i="17"/>
  <c r="N56" i="17"/>
  <c r="N57" i="17"/>
  <c r="N58" i="17"/>
  <c r="N59" i="17"/>
  <c r="N60" i="17"/>
  <c r="N61" i="17"/>
  <c r="N63" i="17"/>
  <c r="N64" i="17"/>
  <c r="N65" i="17"/>
  <c r="N66" i="17"/>
  <c r="N67" i="17"/>
  <c r="N68" i="17"/>
  <c r="N69" i="17"/>
  <c r="N70" i="17"/>
  <c r="N71" i="17"/>
  <c r="N72" i="17"/>
  <c r="N73" i="17"/>
  <c r="N75" i="17"/>
  <c r="N76" i="17"/>
  <c r="N77" i="17"/>
  <c r="N78" i="17"/>
  <c r="N79" i="17"/>
  <c r="N80" i="17"/>
  <c r="N81" i="17"/>
  <c r="N82" i="17"/>
  <c r="N83" i="17"/>
  <c r="N84" i="17"/>
  <c r="N85" i="17"/>
  <c r="N87" i="17"/>
  <c r="N88" i="17"/>
  <c r="N89" i="17"/>
  <c r="N90" i="17"/>
  <c r="N91" i="17"/>
  <c r="N92" i="17"/>
  <c r="N93" i="17"/>
  <c r="N94" i="17"/>
  <c r="N95" i="17"/>
  <c r="N96" i="17"/>
  <c r="N97" i="17"/>
  <c r="N99" i="17"/>
  <c r="N100" i="17"/>
  <c r="N101" i="17"/>
  <c r="N102" i="17"/>
  <c r="N103" i="17"/>
  <c r="N104" i="17"/>
  <c r="N106" i="17"/>
  <c r="N107" i="17"/>
  <c r="N108" i="17"/>
  <c r="N109" i="17"/>
  <c r="N110" i="17"/>
  <c r="N111" i="17"/>
  <c r="N113" i="17"/>
  <c r="N114" i="17"/>
  <c r="N115" i="17"/>
  <c r="N116" i="17"/>
  <c r="N117" i="17"/>
  <c r="N118" i="17"/>
  <c r="N119" i="17"/>
  <c r="N120" i="17"/>
  <c r="N121" i="17"/>
  <c r="N122" i="17"/>
  <c r="N123" i="17"/>
  <c r="N125" i="17"/>
  <c r="N126" i="17"/>
  <c r="N127" i="17"/>
  <c r="N128" i="17"/>
  <c r="N129" i="17"/>
  <c r="N130" i="17"/>
  <c r="N131" i="17"/>
  <c r="N132" i="17"/>
  <c r="N133" i="17"/>
  <c r="N134" i="17"/>
  <c r="N135" i="17"/>
  <c r="N137" i="17"/>
  <c r="N138" i="17"/>
  <c r="N139" i="17"/>
  <c r="N140" i="17"/>
  <c r="N141" i="17"/>
  <c r="N142" i="17"/>
  <c r="N143" i="17"/>
  <c r="N144" i="17"/>
  <c r="N145" i="17"/>
  <c r="N146" i="17"/>
  <c r="N147" i="17"/>
  <c r="N149" i="17"/>
  <c r="N150" i="17"/>
  <c r="N151" i="17"/>
  <c r="N152" i="17"/>
  <c r="N153" i="17"/>
  <c r="N154" i="17"/>
  <c r="N155" i="17"/>
  <c r="N156" i="17"/>
  <c r="N157" i="17"/>
  <c r="N158" i="17"/>
  <c r="N159" i="17"/>
  <c r="N161" i="17"/>
  <c r="N162" i="17"/>
  <c r="N163" i="17"/>
  <c r="N164" i="17"/>
  <c r="N165" i="17"/>
  <c r="N166" i="17"/>
  <c r="N167" i="17"/>
  <c r="N168" i="17"/>
  <c r="N169" i="17"/>
  <c r="N170" i="17"/>
  <c r="N171" i="17"/>
  <c r="N173" i="17"/>
  <c r="N174" i="17"/>
  <c r="N175" i="17"/>
  <c r="N176" i="17"/>
  <c r="N177" i="17"/>
  <c r="N178" i="17"/>
  <c r="N179" i="17"/>
  <c r="N180" i="17"/>
  <c r="N181" i="17"/>
  <c r="N182" i="17"/>
  <c r="N183" i="17"/>
  <c r="N185" i="17"/>
  <c r="N186" i="17"/>
  <c r="N187" i="17"/>
  <c r="N188" i="17"/>
  <c r="N189" i="17"/>
  <c r="N190" i="17"/>
  <c r="N191" i="17"/>
  <c r="N192" i="17"/>
  <c r="N193" i="17"/>
  <c r="N194" i="17"/>
  <c r="N195" i="17"/>
  <c r="M89" i="17"/>
  <c r="M4" i="17"/>
  <c r="M5" i="17"/>
  <c r="M6" i="17"/>
  <c r="M7" i="17"/>
  <c r="M8" i="17"/>
  <c r="M9" i="17"/>
  <c r="M10" i="17"/>
  <c r="M11" i="17"/>
  <c r="M12" i="17"/>
  <c r="M13" i="17"/>
  <c r="M15" i="17"/>
  <c r="M16" i="17"/>
  <c r="M17" i="17"/>
  <c r="M18" i="17"/>
  <c r="M19" i="17"/>
  <c r="M20" i="17"/>
  <c r="M21" i="17"/>
  <c r="M22" i="17"/>
  <c r="M23" i="17"/>
  <c r="M24" i="17"/>
  <c r="M25" i="17"/>
  <c r="M27" i="17"/>
  <c r="M28" i="17"/>
  <c r="M29" i="17"/>
  <c r="M30" i="17"/>
  <c r="M31" i="17"/>
  <c r="M32" i="17"/>
  <c r="M33" i="17"/>
  <c r="M34" i="17"/>
  <c r="M35" i="17"/>
  <c r="M36" i="17"/>
  <c r="M37" i="17"/>
  <c r="M39" i="17"/>
  <c r="M40" i="17"/>
  <c r="M41" i="17"/>
  <c r="M42" i="17"/>
  <c r="M43" i="17"/>
  <c r="M44" i="17"/>
  <c r="M45" i="17"/>
  <c r="M46" i="17"/>
  <c r="M47" i="17"/>
  <c r="M48" i="17"/>
  <c r="M49" i="17"/>
  <c r="M51" i="17"/>
  <c r="M52" i="17"/>
  <c r="M53" i="17"/>
  <c r="M54" i="17"/>
  <c r="M55" i="17"/>
  <c r="M56" i="17"/>
  <c r="M57" i="17"/>
  <c r="M58" i="17"/>
  <c r="M59" i="17"/>
  <c r="M60" i="17"/>
  <c r="M61" i="17"/>
  <c r="M63" i="17"/>
  <c r="M64" i="17"/>
  <c r="M65" i="17"/>
  <c r="M66" i="17"/>
  <c r="M67" i="17"/>
  <c r="M68" i="17"/>
  <c r="M69" i="17"/>
  <c r="M70" i="17"/>
  <c r="M71" i="17"/>
  <c r="M72" i="17"/>
  <c r="M73" i="17"/>
  <c r="M75" i="17"/>
  <c r="M76" i="17"/>
  <c r="M77" i="17"/>
  <c r="M78" i="17"/>
  <c r="M79" i="17"/>
  <c r="M80" i="17"/>
  <c r="M81" i="17"/>
  <c r="M82" i="17"/>
  <c r="M83" i="17"/>
  <c r="M84" i="17"/>
  <c r="M85" i="17"/>
  <c r="M87" i="17"/>
  <c r="M88" i="17"/>
  <c r="M90" i="17"/>
  <c r="M91" i="17"/>
  <c r="M92" i="17"/>
  <c r="M93" i="17"/>
  <c r="M94" i="17"/>
  <c r="M95" i="17"/>
  <c r="M96" i="17"/>
  <c r="M97" i="17"/>
  <c r="M99" i="17"/>
  <c r="M100" i="17"/>
  <c r="M101" i="17"/>
  <c r="M102" i="17"/>
  <c r="M103" i="17"/>
  <c r="M104" i="17"/>
  <c r="M106" i="17"/>
  <c r="M107" i="17"/>
  <c r="M108" i="17"/>
  <c r="M109" i="17"/>
  <c r="M110" i="17"/>
  <c r="M111" i="17"/>
  <c r="M113" i="17"/>
  <c r="M114" i="17"/>
  <c r="M115" i="17"/>
  <c r="M116" i="17"/>
  <c r="M117" i="17"/>
  <c r="M118" i="17"/>
  <c r="M119" i="17"/>
  <c r="M120" i="17"/>
  <c r="M121" i="17"/>
  <c r="M122" i="17"/>
  <c r="M123" i="17"/>
  <c r="M125" i="17"/>
  <c r="M126" i="17"/>
  <c r="M127" i="17"/>
  <c r="M128" i="17"/>
  <c r="M129" i="17"/>
  <c r="M130" i="17"/>
  <c r="M131" i="17"/>
  <c r="M132" i="17"/>
  <c r="M133" i="17"/>
  <c r="M134" i="17"/>
  <c r="M135" i="17"/>
  <c r="M137" i="17"/>
  <c r="M138" i="17"/>
  <c r="M139" i="17"/>
  <c r="M140" i="17"/>
  <c r="M141" i="17"/>
  <c r="M142" i="17"/>
  <c r="M143" i="17"/>
  <c r="M144" i="17"/>
  <c r="M145" i="17"/>
  <c r="M146" i="17"/>
  <c r="M147" i="17"/>
  <c r="M149" i="17"/>
  <c r="M150" i="17"/>
  <c r="M151" i="17"/>
  <c r="M152" i="17"/>
  <c r="M153" i="17"/>
  <c r="M154" i="17"/>
  <c r="M155" i="17"/>
  <c r="M156" i="17"/>
  <c r="M157" i="17"/>
  <c r="M158" i="17"/>
  <c r="M159" i="17"/>
  <c r="M161" i="17"/>
  <c r="M162" i="17"/>
  <c r="M163" i="17"/>
  <c r="M164" i="17"/>
  <c r="M165" i="17"/>
  <c r="M166" i="17"/>
  <c r="M167" i="17"/>
  <c r="M168" i="17"/>
  <c r="M169" i="17"/>
  <c r="M170" i="17"/>
  <c r="M171" i="17"/>
  <c r="M173" i="17"/>
  <c r="M174" i="17"/>
  <c r="M175" i="17"/>
  <c r="M176" i="17"/>
  <c r="M177" i="17"/>
  <c r="M178" i="17"/>
  <c r="M179" i="17"/>
  <c r="M180" i="17"/>
  <c r="M181" i="17"/>
  <c r="M182" i="17"/>
  <c r="M183" i="17"/>
  <c r="M185" i="17"/>
  <c r="M186" i="17"/>
  <c r="M187" i="17"/>
  <c r="M188" i="17"/>
  <c r="M189" i="17"/>
  <c r="M190" i="17"/>
  <c r="M191" i="17"/>
  <c r="M192" i="17"/>
  <c r="M193" i="17"/>
  <c r="M194" i="17"/>
  <c r="M195" i="17"/>
  <c r="N3" i="17"/>
  <c r="M3" i="17"/>
  <c r="E203" i="16"/>
  <c r="E204" i="16"/>
  <c r="E205" i="16"/>
  <c r="E206" i="16"/>
  <c r="E207" i="16"/>
  <c r="E208" i="16"/>
  <c r="E209" i="16"/>
  <c r="E210" i="16"/>
  <c r="E211" i="16"/>
  <c r="E212" i="16"/>
  <c r="E213" i="16"/>
  <c r="E214" i="16"/>
  <c r="E215" i="16"/>
  <c r="E216" i="16"/>
  <c r="E217" i="16"/>
  <c r="E218" i="16"/>
  <c r="E219" i="16"/>
  <c r="E220" i="16"/>
  <c r="E221" i="16"/>
  <c r="E222" i="16"/>
  <c r="E223" i="16"/>
  <c r="E224" i="16"/>
  <c r="E225" i="16"/>
  <c r="E202" i="16"/>
  <c r="N4" i="16"/>
  <c r="N5" i="16"/>
  <c r="N6" i="16"/>
  <c r="N7" i="16"/>
  <c r="N8" i="16"/>
  <c r="N9" i="16"/>
  <c r="N10" i="16"/>
  <c r="N11" i="16"/>
  <c r="N12" i="16"/>
  <c r="N13" i="16"/>
  <c r="N15" i="16"/>
  <c r="N16" i="16"/>
  <c r="N17" i="16"/>
  <c r="N18" i="16"/>
  <c r="N19" i="16"/>
  <c r="N20" i="16"/>
  <c r="N21" i="16"/>
  <c r="N22" i="16"/>
  <c r="N23" i="16"/>
  <c r="N24" i="16"/>
  <c r="N25" i="16"/>
  <c r="N27" i="16"/>
  <c r="N28" i="16"/>
  <c r="N29" i="16"/>
  <c r="N30" i="16"/>
  <c r="N31" i="16"/>
  <c r="N32" i="16"/>
  <c r="N33" i="16"/>
  <c r="N34" i="16"/>
  <c r="N35" i="16"/>
  <c r="N36" i="16"/>
  <c r="N37" i="16"/>
  <c r="N39" i="16"/>
  <c r="N40" i="16"/>
  <c r="N41" i="16"/>
  <c r="N42" i="16"/>
  <c r="N43" i="16"/>
  <c r="N44" i="16"/>
  <c r="N45" i="16"/>
  <c r="N46" i="16"/>
  <c r="N47" i="16"/>
  <c r="N48" i="16"/>
  <c r="N49" i="16"/>
  <c r="N51" i="16"/>
  <c r="N52" i="16"/>
  <c r="N53" i="16"/>
  <c r="N54" i="16"/>
  <c r="N55" i="16"/>
  <c r="N56" i="16"/>
  <c r="N57" i="16"/>
  <c r="N58" i="16"/>
  <c r="N59" i="16"/>
  <c r="N60" i="16"/>
  <c r="N61" i="16"/>
  <c r="N63" i="16"/>
  <c r="N64" i="16"/>
  <c r="N65" i="16"/>
  <c r="N66" i="16"/>
  <c r="N67" i="16"/>
  <c r="N68" i="16"/>
  <c r="N69" i="16"/>
  <c r="N70" i="16"/>
  <c r="N71" i="16"/>
  <c r="N72" i="16"/>
  <c r="N73" i="16"/>
  <c r="N75" i="16"/>
  <c r="N76" i="16"/>
  <c r="N77" i="16"/>
  <c r="N78" i="16"/>
  <c r="N79" i="16"/>
  <c r="N80" i="16"/>
  <c r="N81" i="16"/>
  <c r="N82" i="16"/>
  <c r="N83" i="16"/>
  <c r="N84" i="16"/>
  <c r="N85" i="16"/>
  <c r="N87" i="16"/>
  <c r="N88" i="16"/>
  <c r="N89" i="16"/>
  <c r="N90" i="16"/>
  <c r="N91" i="16"/>
  <c r="N92" i="16"/>
  <c r="N93" i="16"/>
  <c r="N94" i="16"/>
  <c r="N95" i="16"/>
  <c r="N96" i="16"/>
  <c r="N97" i="16"/>
  <c r="N99" i="16"/>
  <c r="N100" i="16"/>
  <c r="N101" i="16"/>
  <c r="N102" i="16"/>
  <c r="N103" i="16"/>
  <c r="N104" i="16"/>
  <c r="N106" i="16"/>
  <c r="N107" i="16"/>
  <c r="N108" i="16"/>
  <c r="N109" i="16"/>
  <c r="N110" i="16"/>
  <c r="N111" i="16"/>
  <c r="N113" i="16"/>
  <c r="N114" i="16"/>
  <c r="N115" i="16"/>
  <c r="N116" i="16"/>
  <c r="N117" i="16"/>
  <c r="N118" i="16"/>
  <c r="N119" i="16"/>
  <c r="N120" i="16"/>
  <c r="N121" i="16"/>
  <c r="N122" i="16"/>
  <c r="N123" i="16"/>
  <c r="N125" i="16"/>
  <c r="N126" i="16"/>
  <c r="N127" i="16"/>
  <c r="N128" i="16"/>
  <c r="N129" i="16"/>
  <c r="N130" i="16"/>
  <c r="N131" i="16"/>
  <c r="N132" i="16"/>
  <c r="N133" i="16"/>
  <c r="N134" i="16"/>
  <c r="N135" i="16"/>
  <c r="N137" i="16"/>
  <c r="N138" i="16"/>
  <c r="N139" i="16"/>
  <c r="N140" i="16"/>
  <c r="N141" i="16"/>
  <c r="N142" i="16"/>
  <c r="N143" i="16"/>
  <c r="N144" i="16"/>
  <c r="N145" i="16"/>
  <c r="N146" i="16"/>
  <c r="N147" i="16"/>
  <c r="N149" i="16"/>
  <c r="N150" i="16"/>
  <c r="N151" i="16"/>
  <c r="N152" i="16"/>
  <c r="N153" i="16"/>
  <c r="N154" i="16"/>
  <c r="N155" i="16"/>
  <c r="N156" i="16"/>
  <c r="N157" i="16"/>
  <c r="N158" i="16"/>
  <c r="N159" i="16"/>
  <c r="N161" i="16"/>
  <c r="N162" i="16"/>
  <c r="N163" i="16"/>
  <c r="N164" i="16"/>
  <c r="N165" i="16"/>
  <c r="N166" i="16"/>
  <c r="N167" i="16"/>
  <c r="N168" i="16"/>
  <c r="N169" i="16"/>
  <c r="N170" i="16"/>
  <c r="N171" i="16"/>
  <c r="N173" i="16"/>
  <c r="N174" i="16"/>
  <c r="N175" i="16"/>
  <c r="N176" i="16"/>
  <c r="N177" i="16"/>
  <c r="N178" i="16"/>
  <c r="N179" i="16"/>
  <c r="N180" i="16"/>
  <c r="N181" i="16"/>
  <c r="N182" i="16"/>
  <c r="N183" i="16"/>
  <c r="N185" i="16"/>
  <c r="N186" i="16"/>
  <c r="N187" i="16"/>
  <c r="N188" i="16"/>
  <c r="N189" i="16"/>
  <c r="N190" i="16"/>
  <c r="N191" i="16"/>
  <c r="N192" i="16"/>
  <c r="N193" i="16"/>
  <c r="N194" i="16"/>
  <c r="N195" i="16"/>
  <c r="M4" i="16"/>
  <c r="M5" i="16"/>
  <c r="M6" i="16"/>
  <c r="M7" i="16"/>
  <c r="M8" i="16"/>
  <c r="M9" i="16"/>
  <c r="M10" i="16"/>
  <c r="M11" i="16"/>
  <c r="M12" i="16"/>
  <c r="M13" i="16"/>
  <c r="M15" i="16"/>
  <c r="M16" i="16"/>
  <c r="M17" i="16"/>
  <c r="M18" i="16"/>
  <c r="M19" i="16"/>
  <c r="M20" i="16"/>
  <c r="M21" i="16"/>
  <c r="M22" i="16"/>
  <c r="M23" i="16"/>
  <c r="M24" i="16"/>
  <c r="M25" i="16"/>
  <c r="M27" i="16"/>
  <c r="M28" i="16"/>
  <c r="M29" i="16"/>
  <c r="M30" i="16"/>
  <c r="M31" i="16"/>
  <c r="M32" i="16"/>
  <c r="M33" i="16"/>
  <c r="M34" i="16"/>
  <c r="M35" i="16"/>
  <c r="M36" i="16"/>
  <c r="M37" i="16"/>
  <c r="M39" i="16"/>
  <c r="M40" i="16"/>
  <c r="M41" i="16"/>
  <c r="M42" i="16"/>
  <c r="M43" i="16"/>
  <c r="M44" i="16"/>
  <c r="M45" i="16"/>
  <c r="M46" i="16"/>
  <c r="M47" i="16"/>
  <c r="M48" i="16"/>
  <c r="M49" i="16"/>
  <c r="M51" i="16"/>
  <c r="M52" i="16"/>
  <c r="M53" i="16"/>
  <c r="M54" i="16"/>
  <c r="M55" i="16"/>
  <c r="M56" i="16"/>
  <c r="M57" i="16"/>
  <c r="M58" i="16"/>
  <c r="M59" i="16"/>
  <c r="M60" i="16"/>
  <c r="M61" i="16"/>
  <c r="M63" i="16"/>
  <c r="M64" i="16"/>
  <c r="M65" i="16"/>
  <c r="M66" i="16"/>
  <c r="M67" i="16"/>
  <c r="M68" i="16"/>
  <c r="M69" i="16"/>
  <c r="M70" i="16"/>
  <c r="M71" i="16"/>
  <c r="M72" i="16"/>
  <c r="M73" i="16"/>
  <c r="M75" i="16"/>
  <c r="M76" i="16"/>
  <c r="M77" i="16"/>
  <c r="M78" i="16"/>
  <c r="M79" i="16"/>
  <c r="M80" i="16"/>
  <c r="M81" i="16"/>
  <c r="M82" i="16"/>
  <c r="M83" i="16"/>
  <c r="M84" i="16"/>
  <c r="M85" i="16"/>
  <c r="M87" i="16"/>
  <c r="M88" i="16"/>
  <c r="M89" i="16"/>
  <c r="M90" i="16"/>
  <c r="M91" i="16"/>
  <c r="M92" i="16"/>
  <c r="M93" i="16"/>
  <c r="M94" i="16"/>
  <c r="M95" i="16"/>
  <c r="M96" i="16"/>
  <c r="M97" i="16"/>
  <c r="M99" i="16"/>
  <c r="M100" i="16"/>
  <c r="M101" i="16"/>
  <c r="M102" i="16"/>
  <c r="M103" i="16"/>
  <c r="M104" i="16"/>
  <c r="M106" i="16"/>
  <c r="M107" i="16"/>
  <c r="M108" i="16"/>
  <c r="M109" i="16"/>
  <c r="M110" i="16"/>
  <c r="M111" i="16"/>
  <c r="M113" i="16"/>
  <c r="M114" i="16"/>
  <c r="M115" i="16"/>
  <c r="M116" i="16"/>
  <c r="M117" i="16"/>
  <c r="M118" i="16"/>
  <c r="M119" i="16"/>
  <c r="M120" i="16"/>
  <c r="M121" i="16"/>
  <c r="M122" i="16"/>
  <c r="M123" i="16"/>
  <c r="M125" i="16"/>
  <c r="M126" i="16"/>
  <c r="M127" i="16"/>
  <c r="M128" i="16"/>
  <c r="M129" i="16"/>
  <c r="M130" i="16"/>
  <c r="M131" i="16"/>
  <c r="M132" i="16"/>
  <c r="M133" i="16"/>
  <c r="M134" i="16"/>
  <c r="M135" i="16"/>
  <c r="M137" i="16"/>
  <c r="M138" i="16"/>
  <c r="M139" i="16"/>
  <c r="M140" i="16"/>
  <c r="M141" i="16"/>
  <c r="M142" i="16"/>
  <c r="M143" i="16"/>
  <c r="M144" i="16"/>
  <c r="M145" i="16"/>
  <c r="M146" i="16"/>
  <c r="M147" i="16"/>
  <c r="M149" i="16"/>
  <c r="M150" i="16"/>
  <c r="M151" i="16"/>
  <c r="M152" i="16"/>
  <c r="M153" i="16"/>
  <c r="M154" i="16"/>
  <c r="M155" i="16"/>
  <c r="M156" i="16"/>
  <c r="M157" i="16"/>
  <c r="M158" i="16"/>
  <c r="M159" i="16"/>
  <c r="M161" i="16"/>
  <c r="M162" i="16"/>
  <c r="M163" i="16"/>
  <c r="M164" i="16"/>
  <c r="M165" i="16"/>
  <c r="M166" i="16"/>
  <c r="M167" i="16"/>
  <c r="M168" i="16"/>
  <c r="M169" i="16"/>
  <c r="M170" i="16"/>
  <c r="M171" i="16"/>
  <c r="M173" i="16"/>
  <c r="M174" i="16"/>
  <c r="M175" i="16"/>
  <c r="M176" i="16"/>
  <c r="M177" i="16"/>
  <c r="M178" i="16"/>
  <c r="M179" i="16"/>
  <c r="M180" i="16"/>
  <c r="M181" i="16"/>
  <c r="M182" i="16"/>
  <c r="M183" i="16"/>
  <c r="M185" i="16"/>
  <c r="M186" i="16"/>
  <c r="M187" i="16"/>
  <c r="M188" i="16"/>
  <c r="M189" i="16"/>
  <c r="M190" i="16"/>
  <c r="M191" i="16"/>
  <c r="M192" i="16"/>
  <c r="M193" i="16"/>
  <c r="M194" i="16"/>
  <c r="M195" i="16"/>
  <c r="N3" i="16"/>
  <c r="M3" i="16"/>
  <c r="E203" i="15"/>
  <c r="E204" i="15"/>
  <c r="E205" i="15"/>
  <c r="E206" i="15"/>
  <c r="E207" i="15"/>
  <c r="E208" i="15"/>
  <c r="E209" i="15"/>
  <c r="E210" i="15"/>
  <c r="E211" i="15"/>
  <c r="E212" i="15"/>
  <c r="E213" i="15"/>
  <c r="E214" i="15"/>
  <c r="E215" i="15"/>
  <c r="E216" i="15"/>
  <c r="E217" i="15"/>
  <c r="E218" i="15"/>
  <c r="E219" i="15"/>
  <c r="E220" i="15"/>
  <c r="E221" i="15"/>
  <c r="E222" i="15"/>
  <c r="E223" i="15"/>
  <c r="E224" i="15"/>
  <c r="E225" i="15"/>
  <c r="E202" i="15"/>
  <c r="N4" i="15"/>
  <c r="N5" i="15"/>
  <c r="N6" i="15"/>
  <c r="N7" i="15"/>
  <c r="N8" i="15"/>
  <c r="N9" i="15"/>
  <c r="N10" i="15"/>
  <c r="N11" i="15"/>
  <c r="N12" i="15"/>
  <c r="N13" i="15"/>
  <c r="N15" i="15"/>
  <c r="N16" i="15"/>
  <c r="N17" i="15"/>
  <c r="N18" i="15"/>
  <c r="N19" i="15"/>
  <c r="N20" i="15"/>
  <c r="N21" i="15"/>
  <c r="N22" i="15"/>
  <c r="N23" i="15"/>
  <c r="N24" i="15"/>
  <c r="N25" i="15"/>
  <c r="N27" i="15"/>
  <c r="N28" i="15"/>
  <c r="N29" i="15"/>
  <c r="N30" i="15"/>
  <c r="N31" i="15"/>
  <c r="N32" i="15"/>
  <c r="N33" i="15"/>
  <c r="N34" i="15"/>
  <c r="N35" i="15"/>
  <c r="N36" i="15"/>
  <c r="N37" i="15"/>
  <c r="N39" i="15"/>
  <c r="N40" i="15"/>
  <c r="N41" i="15"/>
  <c r="N42" i="15"/>
  <c r="N43" i="15"/>
  <c r="N44" i="15"/>
  <c r="N45" i="15"/>
  <c r="N46" i="15"/>
  <c r="N47" i="15"/>
  <c r="N48" i="15"/>
  <c r="N49" i="15"/>
  <c r="N51" i="15"/>
  <c r="N52" i="15"/>
  <c r="N53" i="15"/>
  <c r="N54" i="15"/>
  <c r="N55" i="15"/>
  <c r="N56" i="15"/>
  <c r="N57" i="15"/>
  <c r="N58" i="15"/>
  <c r="N59" i="15"/>
  <c r="N60" i="15"/>
  <c r="N61" i="15"/>
  <c r="N63" i="15"/>
  <c r="N64" i="15"/>
  <c r="N65" i="15"/>
  <c r="N66" i="15"/>
  <c r="N67" i="15"/>
  <c r="N68" i="15"/>
  <c r="N69" i="15"/>
  <c r="N70" i="15"/>
  <c r="N71" i="15"/>
  <c r="N72" i="15"/>
  <c r="N73" i="15"/>
  <c r="N75" i="15"/>
  <c r="N76" i="15"/>
  <c r="N77" i="15"/>
  <c r="N78" i="15"/>
  <c r="N79" i="15"/>
  <c r="N80" i="15"/>
  <c r="N81" i="15"/>
  <c r="N82" i="15"/>
  <c r="N83" i="15"/>
  <c r="N84" i="15"/>
  <c r="N85" i="15"/>
  <c r="N87" i="15"/>
  <c r="N88" i="15"/>
  <c r="N89" i="15"/>
  <c r="N90" i="15"/>
  <c r="N91" i="15"/>
  <c r="N92" i="15"/>
  <c r="N93" i="15"/>
  <c r="N94" i="15"/>
  <c r="N95" i="15"/>
  <c r="N96" i="15"/>
  <c r="N97" i="15"/>
  <c r="N99" i="15"/>
  <c r="N100" i="15"/>
  <c r="N101" i="15"/>
  <c r="N102" i="15"/>
  <c r="N103" i="15"/>
  <c r="N104" i="15"/>
  <c r="N106" i="15"/>
  <c r="N107" i="15"/>
  <c r="N108" i="15"/>
  <c r="N109" i="15"/>
  <c r="N110" i="15"/>
  <c r="N111" i="15"/>
  <c r="N113" i="15"/>
  <c r="N114" i="15"/>
  <c r="N115" i="15"/>
  <c r="N116" i="15"/>
  <c r="N117" i="15"/>
  <c r="N118" i="15"/>
  <c r="N119" i="15"/>
  <c r="N120" i="15"/>
  <c r="N121" i="15"/>
  <c r="N122" i="15"/>
  <c r="N123" i="15"/>
  <c r="N125" i="15"/>
  <c r="N126" i="15"/>
  <c r="N127" i="15"/>
  <c r="N128" i="15"/>
  <c r="N129" i="15"/>
  <c r="N130" i="15"/>
  <c r="N131" i="15"/>
  <c r="N132" i="15"/>
  <c r="N133" i="15"/>
  <c r="N134" i="15"/>
  <c r="N135" i="15"/>
  <c r="N137" i="15"/>
  <c r="N138" i="15"/>
  <c r="N139" i="15"/>
  <c r="N140" i="15"/>
  <c r="N141" i="15"/>
  <c r="N142" i="15"/>
  <c r="N143" i="15"/>
  <c r="N144" i="15"/>
  <c r="N145" i="15"/>
  <c r="N146" i="15"/>
  <c r="N147" i="15"/>
  <c r="N149" i="15"/>
  <c r="N150" i="15"/>
  <c r="N151" i="15"/>
  <c r="N152" i="15"/>
  <c r="N153" i="15"/>
  <c r="N154" i="15"/>
  <c r="N155" i="15"/>
  <c r="N156" i="15"/>
  <c r="N157" i="15"/>
  <c r="N158" i="15"/>
  <c r="N159" i="15"/>
  <c r="N161" i="15"/>
  <c r="N162" i="15"/>
  <c r="N163" i="15"/>
  <c r="N164" i="15"/>
  <c r="N165" i="15"/>
  <c r="N166" i="15"/>
  <c r="N167" i="15"/>
  <c r="N168" i="15"/>
  <c r="N169" i="15"/>
  <c r="N170" i="15"/>
  <c r="N171" i="15"/>
  <c r="N173" i="15"/>
  <c r="N174" i="15"/>
  <c r="N175" i="15"/>
  <c r="N176" i="15"/>
  <c r="N177" i="15"/>
  <c r="N178" i="15"/>
  <c r="N179" i="15"/>
  <c r="N180" i="15"/>
  <c r="N181" i="15"/>
  <c r="N182" i="15"/>
  <c r="N183" i="15"/>
  <c r="N185" i="15"/>
  <c r="N186" i="15"/>
  <c r="N187" i="15"/>
  <c r="N188" i="15"/>
  <c r="N189" i="15"/>
  <c r="N190" i="15"/>
  <c r="N191" i="15"/>
  <c r="N192" i="15"/>
  <c r="N193" i="15"/>
  <c r="N194" i="15"/>
  <c r="N195" i="15"/>
  <c r="M4" i="15"/>
  <c r="M5" i="15"/>
  <c r="M6" i="15"/>
  <c r="M7" i="15"/>
  <c r="M8" i="15"/>
  <c r="M9" i="15"/>
  <c r="M10" i="15"/>
  <c r="M11" i="15"/>
  <c r="M12" i="15"/>
  <c r="M13" i="15"/>
  <c r="M15" i="15"/>
  <c r="M16" i="15"/>
  <c r="M17" i="15"/>
  <c r="M18" i="15"/>
  <c r="M19" i="15"/>
  <c r="M20" i="15"/>
  <c r="M21" i="15"/>
  <c r="M22" i="15"/>
  <c r="M23" i="15"/>
  <c r="M24" i="15"/>
  <c r="M25" i="15"/>
  <c r="M27" i="15"/>
  <c r="M28" i="15"/>
  <c r="M29" i="15"/>
  <c r="M30" i="15"/>
  <c r="M31" i="15"/>
  <c r="M32" i="15"/>
  <c r="M33" i="15"/>
  <c r="M34" i="15"/>
  <c r="M35" i="15"/>
  <c r="M36" i="15"/>
  <c r="M37" i="15"/>
  <c r="M39" i="15"/>
  <c r="M40" i="15"/>
  <c r="M41" i="15"/>
  <c r="M42" i="15"/>
  <c r="M43" i="15"/>
  <c r="M44" i="15"/>
  <c r="M45" i="15"/>
  <c r="M46" i="15"/>
  <c r="M47" i="15"/>
  <c r="M48" i="15"/>
  <c r="M49" i="15"/>
  <c r="M51" i="15"/>
  <c r="M52" i="15"/>
  <c r="M53" i="15"/>
  <c r="M54" i="15"/>
  <c r="M55" i="15"/>
  <c r="M56" i="15"/>
  <c r="M57" i="15"/>
  <c r="M58" i="15"/>
  <c r="M59" i="15"/>
  <c r="M60" i="15"/>
  <c r="M61" i="15"/>
  <c r="M63" i="15"/>
  <c r="M64" i="15"/>
  <c r="M65" i="15"/>
  <c r="M66" i="15"/>
  <c r="M67" i="15"/>
  <c r="M68" i="15"/>
  <c r="M69" i="15"/>
  <c r="M70" i="15"/>
  <c r="M71" i="15"/>
  <c r="M72" i="15"/>
  <c r="M73" i="15"/>
  <c r="M75" i="15"/>
  <c r="M76" i="15"/>
  <c r="M77" i="15"/>
  <c r="M78" i="15"/>
  <c r="M79" i="15"/>
  <c r="M80" i="15"/>
  <c r="M81" i="15"/>
  <c r="M82" i="15"/>
  <c r="M83" i="15"/>
  <c r="M84" i="15"/>
  <c r="M85" i="15"/>
  <c r="M87" i="15"/>
  <c r="M88" i="15"/>
  <c r="M89" i="15"/>
  <c r="M90" i="15"/>
  <c r="M91" i="15"/>
  <c r="M92" i="15"/>
  <c r="M93" i="15"/>
  <c r="M94" i="15"/>
  <c r="M95" i="15"/>
  <c r="M96" i="15"/>
  <c r="M97" i="15"/>
  <c r="M99" i="15"/>
  <c r="M100" i="15"/>
  <c r="M101" i="15"/>
  <c r="M102" i="15"/>
  <c r="M103" i="15"/>
  <c r="M104" i="15"/>
  <c r="M106" i="15"/>
  <c r="M107" i="15"/>
  <c r="M108" i="15"/>
  <c r="M109" i="15"/>
  <c r="M110" i="15"/>
  <c r="M111" i="15"/>
  <c r="M113" i="15"/>
  <c r="M114" i="15"/>
  <c r="M115" i="15"/>
  <c r="M116" i="15"/>
  <c r="M117" i="15"/>
  <c r="M118" i="15"/>
  <c r="M119" i="15"/>
  <c r="M120" i="15"/>
  <c r="M121" i="15"/>
  <c r="M122" i="15"/>
  <c r="M123" i="15"/>
  <c r="M125" i="15"/>
  <c r="M126" i="15"/>
  <c r="M127" i="15"/>
  <c r="M128" i="15"/>
  <c r="M129" i="15"/>
  <c r="M130" i="15"/>
  <c r="M131" i="15"/>
  <c r="M132" i="15"/>
  <c r="M133" i="15"/>
  <c r="M134" i="15"/>
  <c r="M135" i="15"/>
  <c r="M137" i="15"/>
  <c r="M138" i="15"/>
  <c r="M139" i="15"/>
  <c r="M140" i="15"/>
  <c r="M141" i="15"/>
  <c r="M142" i="15"/>
  <c r="M143" i="15"/>
  <c r="M144" i="15"/>
  <c r="M145" i="15"/>
  <c r="M146" i="15"/>
  <c r="M147" i="15"/>
  <c r="M149" i="15"/>
  <c r="M150" i="15"/>
  <c r="M151" i="15"/>
  <c r="M152" i="15"/>
  <c r="M153" i="15"/>
  <c r="M154" i="15"/>
  <c r="M155" i="15"/>
  <c r="M156" i="15"/>
  <c r="M157" i="15"/>
  <c r="M158" i="15"/>
  <c r="M159" i="15"/>
  <c r="M161" i="15"/>
  <c r="M162" i="15"/>
  <c r="M163" i="15"/>
  <c r="M164" i="15"/>
  <c r="M165" i="15"/>
  <c r="M166" i="15"/>
  <c r="M167" i="15"/>
  <c r="M168" i="15"/>
  <c r="M169" i="15"/>
  <c r="M170" i="15"/>
  <c r="M171" i="15"/>
  <c r="M173" i="15"/>
  <c r="M174" i="15"/>
  <c r="M175" i="15"/>
  <c r="M176" i="15"/>
  <c r="M177" i="15"/>
  <c r="M178" i="15"/>
  <c r="M179" i="15"/>
  <c r="M180" i="15"/>
  <c r="M181" i="15"/>
  <c r="M182" i="15"/>
  <c r="M183" i="15"/>
  <c r="M185" i="15"/>
  <c r="M186" i="15"/>
  <c r="M187" i="15"/>
  <c r="M188" i="15"/>
  <c r="M189" i="15"/>
  <c r="M190" i="15"/>
  <c r="M191" i="15"/>
  <c r="M192" i="15"/>
  <c r="M193" i="15"/>
  <c r="M194" i="15"/>
  <c r="M195" i="15"/>
  <c r="N3" i="15"/>
  <c r="M3" i="15"/>
  <c r="E198" i="14"/>
  <c r="E199" i="14"/>
  <c r="E200" i="14"/>
  <c r="E201" i="14"/>
  <c r="E202" i="14"/>
  <c r="E203" i="14"/>
  <c r="E204" i="14"/>
  <c r="E205" i="14"/>
  <c r="E206" i="14"/>
  <c r="E207" i="14"/>
  <c r="E208" i="14"/>
  <c r="E209" i="14"/>
  <c r="E210" i="14"/>
  <c r="E211" i="14"/>
  <c r="E212" i="14"/>
  <c r="E213" i="14"/>
  <c r="E214" i="14"/>
  <c r="E215" i="14"/>
  <c r="E216" i="14"/>
  <c r="E217" i="14"/>
  <c r="E218" i="14"/>
  <c r="E219" i="14"/>
  <c r="E220" i="14"/>
  <c r="E197" i="14"/>
  <c r="N4" i="14"/>
  <c r="N5" i="14"/>
  <c r="N6" i="14"/>
  <c r="N7" i="14"/>
  <c r="N8" i="14"/>
  <c r="N9" i="14"/>
  <c r="N10" i="14"/>
  <c r="N11" i="14"/>
  <c r="N12" i="14"/>
  <c r="N13" i="14"/>
  <c r="N15" i="14"/>
  <c r="N16" i="14"/>
  <c r="N17" i="14"/>
  <c r="N18" i="14"/>
  <c r="N19" i="14"/>
  <c r="N20" i="14"/>
  <c r="N21" i="14"/>
  <c r="N22" i="14"/>
  <c r="N23" i="14"/>
  <c r="N24" i="14"/>
  <c r="N25" i="14"/>
  <c r="N27" i="14"/>
  <c r="N28" i="14"/>
  <c r="N29" i="14"/>
  <c r="N30" i="14"/>
  <c r="N31" i="14"/>
  <c r="N32" i="14"/>
  <c r="N33" i="14"/>
  <c r="N34" i="14"/>
  <c r="N35" i="14"/>
  <c r="N36" i="14"/>
  <c r="N37" i="14"/>
  <c r="N39" i="14"/>
  <c r="N40" i="14"/>
  <c r="N41" i="14"/>
  <c r="N42" i="14"/>
  <c r="N43" i="14"/>
  <c r="N44" i="14"/>
  <c r="N45" i="14"/>
  <c r="N46" i="14"/>
  <c r="N47" i="14"/>
  <c r="N48" i="14"/>
  <c r="N49" i="14"/>
  <c r="N51" i="14"/>
  <c r="N52" i="14"/>
  <c r="N53" i="14"/>
  <c r="N54" i="14"/>
  <c r="N55" i="14"/>
  <c r="N56" i="14"/>
  <c r="N57" i="14"/>
  <c r="N58" i="14"/>
  <c r="N59" i="14"/>
  <c r="N60" i="14"/>
  <c r="N61" i="14"/>
  <c r="N63" i="14"/>
  <c r="N64" i="14"/>
  <c r="N65" i="14"/>
  <c r="N66" i="14"/>
  <c r="N67" i="14"/>
  <c r="N68" i="14"/>
  <c r="N69" i="14"/>
  <c r="N70" i="14"/>
  <c r="N71" i="14"/>
  <c r="N72" i="14"/>
  <c r="N73" i="14"/>
  <c r="N75" i="14"/>
  <c r="N76" i="14"/>
  <c r="N77" i="14"/>
  <c r="N78" i="14"/>
  <c r="N79" i="14"/>
  <c r="N80" i="14"/>
  <c r="N81" i="14"/>
  <c r="N82" i="14"/>
  <c r="N83" i="14"/>
  <c r="N84" i="14"/>
  <c r="N85" i="14"/>
  <c r="N87" i="14"/>
  <c r="N88" i="14"/>
  <c r="N89" i="14"/>
  <c r="N90" i="14"/>
  <c r="N91" i="14"/>
  <c r="N92" i="14"/>
  <c r="N93" i="14"/>
  <c r="N94" i="14"/>
  <c r="N95" i="14"/>
  <c r="N96" i="14"/>
  <c r="N97" i="14"/>
  <c r="N99" i="14"/>
  <c r="N100" i="14"/>
  <c r="N101" i="14"/>
  <c r="N102" i="14"/>
  <c r="N103" i="14"/>
  <c r="N104" i="14"/>
  <c r="N106" i="14"/>
  <c r="N107" i="14"/>
  <c r="N108" i="14"/>
  <c r="N109" i="14"/>
  <c r="N110" i="14"/>
  <c r="N111" i="14"/>
  <c r="N113" i="14"/>
  <c r="N114" i="14"/>
  <c r="N115" i="14"/>
  <c r="N116" i="14"/>
  <c r="N117" i="14"/>
  <c r="N118" i="14"/>
  <c r="N120" i="14"/>
  <c r="N121" i="14"/>
  <c r="N122" i="14"/>
  <c r="N123" i="14"/>
  <c r="N124" i="14"/>
  <c r="N125" i="14"/>
  <c r="N126" i="14"/>
  <c r="N127" i="14"/>
  <c r="N128" i="14"/>
  <c r="N129" i="14"/>
  <c r="N130" i="14"/>
  <c r="N132" i="14"/>
  <c r="N133" i="14"/>
  <c r="N134" i="14"/>
  <c r="N135" i="14"/>
  <c r="N136" i="14"/>
  <c r="N137" i="14"/>
  <c r="N138" i="14"/>
  <c r="N139" i="14"/>
  <c r="N140" i="14"/>
  <c r="N141" i="14"/>
  <c r="N142" i="14"/>
  <c r="N144" i="14"/>
  <c r="N145" i="14"/>
  <c r="N146" i="14"/>
  <c r="N147" i="14"/>
  <c r="N148" i="14"/>
  <c r="N149" i="14"/>
  <c r="N150" i="14"/>
  <c r="N151" i="14"/>
  <c r="N152" i="14"/>
  <c r="N153" i="14"/>
  <c r="N154" i="14"/>
  <c r="N156" i="14"/>
  <c r="N157" i="14"/>
  <c r="N158" i="14"/>
  <c r="N159" i="14"/>
  <c r="N160" i="14"/>
  <c r="N161" i="14"/>
  <c r="N162" i="14"/>
  <c r="N163" i="14"/>
  <c r="N164" i="14"/>
  <c r="N165" i="14"/>
  <c r="N166" i="14"/>
  <c r="N168" i="14"/>
  <c r="N169" i="14"/>
  <c r="N170" i="14"/>
  <c r="N171" i="14"/>
  <c r="N172" i="14"/>
  <c r="N173" i="14"/>
  <c r="N174" i="14"/>
  <c r="N175" i="14"/>
  <c r="N176" i="14"/>
  <c r="N177" i="14"/>
  <c r="N178" i="14"/>
  <c r="N180" i="14"/>
  <c r="N181" i="14"/>
  <c r="N182" i="14"/>
  <c r="N183" i="14"/>
  <c r="N184" i="14"/>
  <c r="N185" i="14"/>
  <c r="N186" i="14"/>
  <c r="N187" i="14"/>
  <c r="N188" i="14"/>
  <c r="N189" i="14"/>
  <c r="N190" i="14"/>
  <c r="M4" i="14"/>
  <c r="M5" i="14"/>
  <c r="M6" i="14"/>
  <c r="M7" i="14"/>
  <c r="M8" i="14"/>
  <c r="M9" i="14"/>
  <c r="M10" i="14"/>
  <c r="M11" i="14"/>
  <c r="M12" i="14"/>
  <c r="M13" i="14"/>
  <c r="M15" i="14"/>
  <c r="M16" i="14"/>
  <c r="M17" i="14"/>
  <c r="M18" i="14"/>
  <c r="M19" i="14"/>
  <c r="M20" i="14"/>
  <c r="M21" i="14"/>
  <c r="M22" i="14"/>
  <c r="M23" i="14"/>
  <c r="M24" i="14"/>
  <c r="M25" i="14"/>
  <c r="M27" i="14"/>
  <c r="M28" i="14"/>
  <c r="M29" i="14"/>
  <c r="M30" i="14"/>
  <c r="M31" i="14"/>
  <c r="M32" i="14"/>
  <c r="M33" i="14"/>
  <c r="M34" i="14"/>
  <c r="M35" i="14"/>
  <c r="M36" i="14"/>
  <c r="M37" i="14"/>
  <c r="M39" i="14"/>
  <c r="M40" i="14"/>
  <c r="M41" i="14"/>
  <c r="M42" i="14"/>
  <c r="M43" i="14"/>
  <c r="M44" i="14"/>
  <c r="M45" i="14"/>
  <c r="M46" i="14"/>
  <c r="M47" i="14"/>
  <c r="M48" i="14"/>
  <c r="M49" i="14"/>
  <c r="M51" i="14"/>
  <c r="M52" i="14"/>
  <c r="M53" i="14"/>
  <c r="M54" i="14"/>
  <c r="M55" i="14"/>
  <c r="M56" i="14"/>
  <c r="M57" i="14"/>
  <c r="M58" i="14"/>
  <c r="M59" i="14"/>
  <c r="M60" i="14"/>
  <c r="M61" i="14"/>
  <c r="M63" i="14"/>
  <c r="M64" i="14"/>
  <c r="M65" i="14"/>
  <c r="M66" i="14"/>
  <c r="M67" i="14"/>
  <c r="M68" i="14"/>
  <c r="M69" i="14"/>
  <c r="M70" i="14"/>
  <c r="M71" i="14"/>
  <c r="M72" i="14"/>
  <c r="M73" i="14"/>
  <c r="M75" i="14"/>
  <c r="M76" i="14"/>
  <c r="M77" i="14"/>
  <c r="M78" i="14"/>
  <c r="M79" i="14"/>
  <c r="M80" i="14"/>
  <c r="M81" i="14"/>
  <c r="M82" i="14"/>
  <c r="M83" i="14"/>
  <c r="M84" i="14"/>
  <c r="M85" i="14"/>
  <c r="M87" i="14"/>
  <c r="M88" i="14"/>
  <c r="M89" i="14"/>
  <c r="M90" i="14"/>
  <c r="M91" i="14"/>
  <c r="M92" i="14"/>
  <c r="M93" i="14"/>
  <c r="M94" i="14"/>
  <c r="M95" i="14"/>
  <c r="M96" i="14"/>
  <c r="M97" i="14"/>
  <c r="M99" i="14"/>
  <c r="M100" i="14"/>
  <c r="M101" i="14"/>
  <c r="M102" i="14"/>
  <c r="M103" i="14"/>
  <c r="M104" i="14"/>
  <c r="M106" i="14"/>
  <c r="M107" i="14"/>
  <c r="M108" i="14"/>
  <c r="M109" i="14"/>
  <c r="M110" i="14"/>
  <c r="M111" i="14"/>
  <c r="M113" i="14"/>
  <c r="M114" i="14"/>
  <c r="M115" i="14"/>
  <c r="M116" i="14"/>
  <c r="M117" i="14"/>
  <c r="M118" i="14"/>
  <c r="M120" i="14"/>
  <c r="M121" i="14"/>
  <c r="M122" i="14"/>
  <c r="M123" i="14"/>
  <c r="M124" i="14"/>
  <c r="M125" i="14"/>
  <c r="M126" i="14"/>
  <c r="M127" i="14"/>
  <c r="M128" i="14"/>
  <c r="M129" i="14"/>
  <c r="M130" i="14"/>
  <c r="M132" i="14"/>
  <c r="M133" i="14"/>
  <c r="M134" i="14"/>
  <c r="M135" i="14"/>
  <c r="M136" i="14"/>
  <c r="M137" i="14"/>
  <c r="M138" i="14"/>
  <c r="M139" i="14"/>
  <c r="M140" i="14"/>
  <c r="M141" i="14"/>
  <c r="M142" i="14"/>
  <c r="M144" i="14"/>
  <c r="M145" i="14"/>
  <c r="M146" i="14"/>
  <c r="M147" i="14"/>
  <c r="M148" i="14"/>
  <c r="M149" i="14"/>
  <c r="M150" i="14"/>
  <c r="M151" i="14"/>
  <c r="M152" i="14"/>
  <c r="M153" i="14"/>
  <c r="M154" i="14"/>
  <c r="M156" i="14"/>
  <c r="M157" i="14"/>
  <c r="M158" i="14"/>
  <c r="M159" i="14"/>
  <c r="M160" i="14"/>
  <c r="M161" i="14"/>
  <c r="M162" i="14"/>
  <c r="M163" i="14"/>
  <c r="M164" i="14"/>
  <c r="M165" i="14"/>
  <c r="M166" i="14"/>
  <c r="M168" i="14"/>
  <c r="M169" i="14"/>
  <c r="M170" i="14"/>
  <c r="M171" i="14"/>
  <c r="M172" i="14"/>
  <c r="M173" i="14"/>
  <c r="M174" i="14"/>
  <c r="M175" i="14"/>
  <c r="M176" i="14"/>
  <c r="M177" i="14"/>
  <c r="M178" i="14"/>
  <c r="M180" i="14"/>
  <c r="M181" i="14"/>
  <c r="M182" i="14"/>
  <c r="M183" i="14"/>
  <c r="M184" i="14"/>
  <c r="M185" i="14"/>
  <c r="M186" i="14"/>
  <c r="M187" i="14"/>
  <c r="M188" i="14"/>
  <c r="M189" i="14"/>
  <c r="M190" i="14"/>
  <c r="N3" i="14"/>
  <c r="M3" i="14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H202" i="1"/>
  <c r="G202" i="1"/>
  <c r="H4" i="1"/>
  <c r="H5" i="1"/>
  <c r="H6" i="1"/>
  <c r="H7" i="1"/>
  <c r="H8" i="1"/>
  <c r="H9" i="1"/>
  <c r="H10" i="1"/>
  <c r="H11" i="1"/>
  <c r="H12" i="1"/>
  <c r="H13" i="1"/>
  <c r="H15" i="1"/>
  <c r="H16" i="1"/>
  <c r="H17" i="1"/>
  <c r="H18" i="1"/>
  <c r="H19" i="1"/>
  <c r="H20" i="1"/>
  <c r="H21" i="1"/>
  <c r="H22" i="1"/>
  <c r="H23" i="1"/>
  <c r="H24" i="1"/>
  <c r="H25" i="1"/>
  <c r="H27" i="1"/>
  <c r="H28" i="1"/>
  <c r="H29" i="1"/>
  <c r="H30" i="1"/>
  <c r="H31" i="1"/>
  <c r="H32" i="1"/>
  <c r="H33" i="1"/>
  <c r="H34" i="1"/>
  <c r="H35" i="1"/>
  <c r="H36" i="1"/>
  <c r="H37" i="1"/>
  <c r="H39" i="1"/>
  <c r="H40" i="1"/>
  <c r="H41" i="1"/>
  <c r="H42" i="1"/>
  <c r="H43" i="1"/>
  <c r="H44" i="1"/>
  <c r="H45" i="1"/>
  <c r="H46" i="1"/>
  <c r="H47" i="1"/>
  <c r="H48" i="1"/>
  <c r="H49" i="1"/>
  <c r="H51" i="1"/>
  <c r="H52" i="1"/>
  <c r="H53" i="1"/>
  <c r="H54" i="1"/>
  <c r="H55" i="1"/>
  <c r="H56" i="1"/>
  <c r="H57" i="1"/>
  <c r="H58" i="1"/>
  <c r="H59" i="1"/>
  <c r="H60" i="1"/>
  <c r="H61" i="1"/>
  <c r="H63" i="1"/>
  <c r="H64" i="1"/>
  <c r="H65" i="1"/>
  <c r="H66" i="1"/>
  <c r="H67" i="1"/>
  <c r="H68" i="1"/>
  <c r="H69" i="1"/>
  <c r="H70" i="1"/>
  <c r="H71" i="1"/>
  <c r="H72" i="1"/>
  <c r="H73" i="1"/>
  <c r="H75" i="1"/>
  <c r="H76" i="1"/>
  <c r="H77" i="1"/>
  <c r="H78" i="1"/>
  <c r="H79" i="1"/>
  <c r="H80" i="1"/>
  <c r="H81" i="1"/>
  <c r="H82" i="1"/>
  <c r="H83" i="1"/>
  <c r="H84" i="1"/>
  <c r="H85" i="1"/>
  <c r="H87" i="1"/>
  <c r="H88" i="1"/>
  <c r="H89" i="1"/>
  <c r="H90" i="1"/>
  <c r="H91" i="1"/>
  <c r="H92" i="1"/>
  <c r="H93" i="1"/>
  <c r="H94" i="1"/>
  <c r="H95" i="1"/>
  <c r="H96" i="1"/>
  <c r="H97" i="1"/>
  <c r="H99" i="1"/>
  <c r="H100" i="1"/>
  <c r="H101" i="1"/>
  <c r="H102" i="1"/>
  <c r="H103" i="1"/>
  <c r="H104" i="1"/>
  <c r="H106" i="1"/>
  <c r="H107" i="1"/>
  <c r="H108" i="1"/>
  <c r="H109" i="1"/>
  <c r="H110" i="1"/>
  <c r="H111" i="1"/>
  <c r="H113" i="1"/>
  <c r="H114" i="1"/>
  <c r="H115" i="1"/>
  <c r="H116" i="1"/>
  <c r="H117" i="1"/>
  <c r="H118" i="1"/>
  <c r="H119" i="1"/>
  <c r="H120" i="1"/>
  <c r="H121" i="1"/>
  <c r="H122" i="1"/>
  <c r="H123" i="1"/>
  <c r="H125" i="1"/>
  <c r="H126" i="1"/>
  <c r="H127" i="1"/>
  <c r="H128" i="1"/>
  <c r="H129" i="1"/>
  <c r="H130" i="1"/>
  <c r="H131" i="1"/>
  <c r="H132" i="1"/>
  <c r="H133" i="1"/>
  <c r="H134" i="1"/>
  <c r="H135" i="1"/>
  <c r="H137" i="1"/>
  <c r="H138" i="1"/>
  <c r="H139" i="1"/>
  <c r="H140" i="1"/>
  <c r="H141" i="1"/>
  <c r="H142" i="1"/>
  <c r="H143" i="1"/>
  <c r="H144" i="1"/>
  <c r="H145" i="1"/>
  <c r="H146" i="1"/>
  <c r="H147" i="1"/>
  <c r="H149" i="1"/>
  <c r="H150" i="1"/>
  <c r="H151" i="1"/>
  <c r="H152" i="1"/>
  <c r="H153" i="1"/>
  <c r="H154" i="1"/>
  <c r="H155" i="1"/>
  <c r="H156" i="1"/>
  <c r="H157" i="1"/>
  <c r="H158" i="1"/>
  <c r="H159" i="1"/>
  <c r="H161" i="1"/>
  <c r="H162" i="1"/>
  <c r="H163" i="1"/>
  <c r="H164" i="1"/>
  <c r="H165" i="1"/>
  <c r="H166" i="1"/>
  <c r="H167" i="1"/>
  <c r="H168" i="1"/>
  <c r="H169" i="1"/>
  <c r="H170" i="1"/>
  <c r="H171" i="1"/>
  <c r="H173" i="1"/>
  <c r="H174" i="1"/>
  <c r="H175" i="1"/>
  <c r="H176" i="1"/>
  <c r="H177" i="1"/>
  <c r="H178" i="1"/>
  <c r="H179" i="1"/>
  <c r="H180" i="1"/>
  <c r="H181" i="1"/>
  <c r="H182" i="1"/>
  <c r="H183" i="1"/>
  <c r="H185" i="1"/>
  <c r="H186" i="1"/>
  <c r="H187" i="1"/>
  <c r="H188" i="1"/>
  <c r="H189" i="1"/>
  <c r="H190" i="1"/>
  <c r="H191" i="1"/>
  <c r="H192" i="1"/>
  <c r="H193" i="1"/>
  <c r="H194" i="1"/>
  <c r="H195" i="1"/>
  <c r="G4" i="1"/>
  <c r="G5" i="1"/>
  <c r="G6" i="1"/>
  <c r="G7" i="1"/>
  <c r="G8" i="1"/>
  <c r="G9" i="1"/>
  <c r="G10" i="1"/>
  <c r="G11" i="1"/>
  <c r="G12" i="1"/>
  <c r="G13" i="1"/>
  <c r="G15" i="1"/>
  <c r="G16" i="1"/>
  <c r="G17" i="1"/>
  <c r="G18" i="1"/>
  <c r="G19" i="1"/>
  <c r="G20" i="1"/>
  <c r="G21" i="1"/>
  <c r="G22" i="1"/>
  <c r="G23" i="1"/>
  <c r="G24" i="1"/>
  <c r="G25" i="1"/>
  <c r="G27" i="1"/>
  <c r="G28" i="1"/>
  <c r="G29" i="1"/>
  <c r="G30" i="1"/>
  <c r="G31" i="1"/>
  <c r="G32" i="1"/>
  <c r="G33" i="1"/>
  <c r="G34" i="1"/>
  <c r="G35" i="1"/>
  <c r="G36" i="1"/>
  <c r="G37" i="1"/>
  <c r="G39" i="1"/>
  <c r="G40" i="1"/>
  <c r="G41" i="1"/>
  <c r="G42" i="1"/>
  <c r="G43" i="1"/>
  <c r="G44" i="1"/>
  <c r="G45" i="1"/>
  <c r="G46" i="1"/>
  <c r="G47" i="1"/>
  <c r="G48" i="1"/>
  <c r="G49" i="1"/>
  <c r="G51" i="1"/>
  <c r="G52" i="1"/>
  <c r="G53" i="1"/>
  <c r="G54" i="1"/>
  <c r="G55" i="1"/>
  <c r="G56" i="1"/>
  <c r="G57" i="1"/>
  <c r="G58" i="1"/>
  <c r="G59" i="1"/>
  <c r="G60" i="1"/>
  <c r="G61" i="1"/>
  <c r="G63" i="1"/>
  <c r="G64" i="1"/>
  <c r="G65" i="1"/>
  <c r="G66" i="1"/>
  <c r="G67" i="1"/>
  <c r="G68" i="1"/>
  <c r="G69" i="1"/>
  <c r="G70" i="1"/>
  <c r="G71" i="1"/>
  <c r="G72" i="1"/>
  <c r="G73" i="1"/>
  <c r="G75" i="1"/>
  <c r="G76" i="1"/>
  <c r="G77" i="1"/>
  <c r="G78" i="1"/>
  <c r="G79" i="1"/>
  <c r="G80" i="1"/>
  <c r="G81" i="1"/>
  <c r="G82" i="1"/>
  <c r="G83" i="1"/>
  <c r="G84" i="1"/>
  <c r="G85" i="1"/>
  <c r="G87" i="1"/>
  <c r="G88" i="1"/>
  <c r="G89" i="1"/>
  <c r="G90" i="1"/>
  <c r="G91" i="1"/>
  <c r="G92" i="1"/>
  <c r="G93" i="1"/>
  <c r="G94" i="1"/>
  <c r="G95" i="1"/>
  <c r="G96" i="1"/>
  <c r="G97" i="1"/>
  <c r="G99" i="1"/>
  <c r="G100" i="1"/>
  <c r="G101" i="1"/>
  <c r="G102" i="1"/>
  <c r="G103" i="1"/>
  <c r="G104" i="1"/>
  <c r="G106" i="1"/>
  <c r="G107" i="1"/>
  <c r="G108" i="1"/>
  <c r="G109" i="1"/>
  <c r="G110" i="1"/>
  <c r="G111" i="1"/>
  <c r="G113" i="1"/>
  <c r="G114" i="1"/>
  <c r="G115" i="1"/>
  <c r="G116" i="1"/>
  <c r="G117" i="1"/>
  <c r="G118" i="1"/>
  <c r="G119" i="1"/>
  <c r="G120" i="1"/>
  <c r="G121" i="1"/>
  <c r="G122" i="1"/>
  <c r="G123" i="1"/>
  <c r="G125" i="1"/>
  <c r="G126" i="1"/>
  <c r="G127" i="1"/>
  <c r="G128" i="1"/>
  <c r="G129" i="1"/>
  <c r="G130" i="1"/>
  <c r="G131" i="1"/>
  <c r="G132" i="1"/>
  <c r="G133" i="1"/>
  <c r="G134" i="1"/>
  <c r="G135" i="1"/>
  <c r="G137" i="1"/>
  <c r="G138" i="1"/>
  <c r="G139" i="1"/>
  <c r="G140" i="1"/>
  <c r="G141" i="1"/>
  <c r="G142" i="1"/>
  <c r="G143" i="1"/>
  <c r="G144" i="1"/>
  <c r="G145" i="1"/>
  <c r="G146" i="1"/>
  <c r="G147" i="1"/>
  <c r="G149" i="1"/>
  <c r="G150" i="1"/>
  <c r="G151" i="1"/>
  <c r="G152" i="1"/>
  <c r="G153" i="1"/>
  <c r="G154" i="1"/>
  <c r="G155" i="1"/>
  <c r="G156" i="1"/>
  <c r="G157" i="1"/>
  <c r="G158" i="1"/>
  <c r="G159" i="1"/>
  <c r="G161" i="1"/>
  <c r="G162" i="1"/>
  <c r="G163" i="1"/>
  <c r="G164" i="1"/>
  <c r="G165" i="1"/>
  <c r="G166" i="1"/>
  <c r="G167" i="1"/>
  <c r="G168" i="1"/>
  <c r="G169" i="1"/>
  <c r="G170" i="1"/>
  <c r="G171" i="1"/>
  <c r="G173" i="1"/>
  <c r="G174" i="1"/>
  <c r="G175" i="1"/>
  <c r="G176" i="1"/>
  <c r="G177" i="1"/>
  <c r="G178" i="1"/>
  <c r="G179" i="1"/>
  <c r="G180" i="1"/>
  <c r="G181" i="1"/>
  <c r="G182" i="1"/>
  <c r="G183" i="1"/>
  <c r="G185" i="1"/>
  <c r="G186" i="1"/>
  <c r="G187" i="1"/>
  <c r="G188" i="1"/>
  <c r="G189" i="1"/>
  <c r="G190" i="1"/>
  <c r="G191" i="1"/>
  <c r="G192" i="1"/>
  <c r="G193" i="1"/>
  <c r="G194" i="1"/>
  <c r="G195" i="1"/>
  <c r="H3" i="1"/>
  <c r="G3" i="1"/>
  <c r="M196" i="17"/>
  <c r="N196" i="18"/>
  <c r="N196" i="17"/>
  <c r="N196" i="16"/>
  <c r="N196" i="15"/>
  <c r="H198" i="16" l="1"/>
  <c r="E228" i="15"/>
  <c r="G198" i="18"/>
  <c r="E228" i="17"/>
  <c r="H198" i="18"/>
  <c r="E228" i="18"/>
  <c r="H198" i="17"/>
  <c r="G198" i="17"/>
  <c r="E228" i="16"/>
  <c r="G198" i="16"/>
  <c r="H198" i="15"/>
  <c r="G198" i="15"/>
  <c r="N191" i="14"/>
  <c r="G193" i="14"/>
  <c r="G198" i="1"/>
  <c r="I198" i="16" l="1"/>
  <c r="F233" i="16" s="1"/>
  <c r="F234" i="16" s="1"/>
  <c r="I198" i="18"/>
  <c r="F233" i="18" s="1"/>
  <c r="F234" i="18" s="1"/>
  <c r="H193" i="14"/>
  <c r="I193" i="14" s="1"/>
  <c r="H198" i="1"/>
  <c r="I198" i="17"/>
  <c r="F233" i="17" s="1"/>
  <c r="F234" i="17" s="1"/>
  <c r="I198" i="15"/>
  <c r="F233" i="15" s="1"/>
  <c r="F234" i="15" s="1"/>
  <c r="H225" i="1"/>
  <c r="E223" i="14"/>
  <c r="G225" i="1"/>
  <c r="F228" i="14" l="1"/>
  <c r="F229" i="14" s="1"/>
  <c r="H230" i="1"/>
  <c r="H231" i="1" s="1"/>
  <c r="G230" i="1"/>
  <c r="G231" i="1" s="1"/>
</calcChain>
</file>

<file path=xl/sharedStrings.xml><?xml version="1.0" encoding="utf-8"?>
<sst xmlns="http://schemas.openxmlformats.org/spreadsheetml/2006/main" count="3352" uniqueCount="459">
  <si>
    <t>PUERTA 14*30</t>
  </si>
  <si>
    <t>PUERTA 14*35</t>
  </si>
  <si>
    <t>PUERTA 14*40</t>
  </si>
  <si>
    <t>PUERTA 14*45</t>
  </si>
  <si>
    <t>PUERTA 14*50</t>
  </si>
  <si>
    <t>PUERTA 14*60</t>
  </si>
  <si>
    <t>PUERTA 14*90</t>
  </si>
  <si>
    <t>PUERTA 14*120</t>
  </si>
  <si>
    <t xml:space="preserve"> </t>
  </si>
  <si>
    <t>PUERTA 17,5*30</t>
  </si>
  <si>
    <t>PUERTA 17,5*35</t>
  </si>
  <si>
    <t>PUERTA 17,5*40</t>
  </si>
  <si>
    <t>PUERTA 17,5*45</t>
  </si>
  <si>
    <t>PUERTA 17,5*50</t>
  </si>
  <si>
    <t>PUERTA 17,5*60</t>
  </si>
  <si>
    <t>PUERTA 17,5*90</t>
  </si>
  <si>
    <t>PUERTA 28*30</t>
  </si>
  <si>
    <t>PUERTA 28*35</t>
  </si>
  <si>
    <t>PUERTA 28*40</t>
  </si>
  <si>
    <t>PUERTA 28*45</t>
  </si>
  <si>
    <t>PUERTA 28*50</t>
  </si>
  <si>
    <t>PUERTA 28*60</t>
  </si>
  <si>
    <t>PUERTA 28*90</t>
  </si>
  <si>
    <t>PUERTA 28*120</t>
  </si>
  <si>
    <t>PUERTA 30*30</t>
  </si>
  <si>
    <t>PUERTA 30*35</t>
  </si>
  <si>
    <t>PUERTA 30*40</t>
  </si>
  <si>
    <t>PUERTA 30*45</t>
  </si>
  <si>
    <t>PUERTA 30*50</t>
  </si>
  <si>
    <t>PUERTA 30*60</t>
  </si>
  <si>
    <t>PUERTA 30*90</t>
  </si>
  <si>
    <t>PUERTA 35*30</t>
  </si>
  <si>
    <t>PUERTA 35*35</t>
  </si>
  <si>
    <t>PUERTA 35*40</t>
  </si>
  <si>
    <t>PUERTA 35*45</t>
  </si>
  <si>
    <t>PUERTA 35*50</t>
  </si>
  <si>
    <t>PUERTA 35*60</t>
  </si>
  <si>
    <t>PUERTA 35*90</t>
  </si>
  <si>
    <t>PUERTA 40*30</t>
  </si>
  <si>
    <t>PUERTA 40*35</t>
  </si>
  <si>
    <t>PUERTA 40*40</t>
  </si>
  <si>
    <t>PUERTA 40*45</t>
  </si>
  <si>
    <t>PUERTA 40*50</t>
  </si>
  <si>
    <t>PUERTA 40*60</t>
  </si>
  <si>
    <t>PUERTA 40*90</t>
  </si>
  <si>
    <t>PUERTA 42-45*30</t>
  </si>
  <si>
    <t>PUERTA 42-45*35</t>
  </si>
  <si>
    <t>PUERTA 42-45*40</t>
  </si>
  <si>
    <t>PUERTA 42-45*45</t>
  </si>
  <si>
    <t>PUERTA 42-45*50</t>
  </si>
  <si>
    <t>PUERTA 42-45*60</t>
  </si>
  <si>
    <t>PUERTA 48*30</t>
  </si>
  <si>
    <t>PUERTA 48*35</t>
  </si>
  <si>
    <t>PUERTA 48*40</t>
  </si>
  <si>
    <t>PUERTA 48*45</t>
  </si>
  <si>
    <t>PUERTA 48*50</t>
  </si>
  <si>
    <t>PUERTA 48*60</t>
  </si>
  <si>
    <t>PUERTA 50*30</t>
  </si>
  <si>
    <t>PUERTA 50*35</t>
  </si>
  <si>
    <t>PUERTA 50*40</t>
  </si>
  <si>
    <t>PUERTA 50*45</t>
  </si>
  <si>
    <t>PUERTA 50*50</t>
  </si>
  <si>
    <t>PUERTA 50*60</t>
  </si>
  <si>
    <t>PUERTA 56*30</t>
  </si>
  <si>
    <t>PUERTA 56*35</t>
  </si>
  <si>
    <t>PUERTA 56*40</t>
  </si>
  <si>
    <t>PUERTA 56*45</t>
  </si>
  <si>
    <t>PUERTA 56*50</t>
  </si>
  <si>
    <t>PUERTA 56*60</t>
  </si>
  <si>
    <t>PUERTA 60*30</t>
  </si>
  <si>
    <t>PUERTA 60*35</t>
  </si>
  <si>
    <t>PUERTA 60*40</t>
  </si>
  <si>
    <t>PUERTA 60*45</t>
  </si>
  <si>
    <t>PUERTA 60*50</t>
  </si>
  <si>
    <t>PUERTA 60*60</t>
  </si>
  <si>
    <t>PUERTA 70*30</t>
  </si>
  <si>
    <t>PUERTA 70*35</t>
  </si>
  <si>
    <t>PUERTA 70*40</t>
  </si>
  <si>
    <t>PUERTA 70*45</t>
  </si>
  <si>
    <t>PUERTA 70*50</t>
  </si>
  <si>
    <t>PUERTA 70*60</t>
  </si>
  <si>
    <t>PUERTA 80*30</t>
  </si>
  <si>
    <t>PUERTA 80*35</t>
  </si>
  <si>
    <t>PUERTA 80*40</t>
  </si>
  <si>
    <t>PUERTA 80*45</t>
  </si>
  <si>
    <t>PUERTA 80*50</t>
  </si>
  <si>
    <t>PUERTA 80*60</t>
  </si>
  <si>
    <t>PUERTA 90*30</t>
  </si>
  <si>
    <t>PUERTA 90*35</t>
  </si>
  <si>
    <t>PUERTA 90*40</t>
  </si>
  <si>
    <t>PUERTA 90*45</t>
  </si>
  <si>
    <t>PUERTA 90*50</t>
  </si>
  <si>
    <t>PUERTA 90*60</t>
  </si>
  <si>
    <t>PUERTA 126*30</t>
  </si>
  <si>
    <t>PUERTA 126*35</t>
  </si>
  <si>
    <t>PUERTA 126*40</t>
  </si>
  <si>
    <t>PUERTA 126*45</t>
  </si>
  <si>
    <t>PUERTA 126*50</t>
  </si>
  <si>
    <t>PUERTA 126*60</t>
  </si>
  <si>
    <t>PUERTA 130*30</t>
  </si>
  <si>
    <t>PUERTA 130*35</t>
  </si>
  <si>
    <t>PUERTA 130*40</t>
  </si>
  <si>
    <t>PUERTA 130*45</t>
  </si>
  <si>
    <t>PUERTA 130*50</t>
  </si>
  <si>
    <t>PUERTA 130*60</t>
  </si>
  <si>
    <t>PUERTA 150*30</t>
  </si>
  <si>
    <t>PUERTA 150*35</t>
  </si>
  <si>
    <t>PUERTA 150*40</t>
  </si>
  <si>
    <t>PUERTA 150*45</t>
  </si>
  <si>
    <t>PUERTA 150*50</t>
  </si>
  <si>
    <t>PUERTA 150*60</t>
  </si>
  <si>
    <t>TARIFA PUERTAS LACADAS</t>
  </si>
  <si>
    <t>PUERTA</t>
  </si>
  <si>
    <t>VITRINA</t>
  </si>
  <si>
    <t>V.PALILLERIA</t>
  </si>
  <si>
    <t>MATE</t>
  </si>
  <si>
    <t>BRILLO</t>
  </si>
  <si>
    <t>MARCAR DESCUENTO COMERCIAL %</t>
  </si>
  <si>
    <t>TOTAL PUERTAS DE LA COCINA</t>
  </si>
  <si>
    <t>PUERTA 14*70</t>
  </si>
  <si>
    <t>PUERTA 14*80</t>
  </si>
  <si>
    <t>PUERTA 14*100</t>
  </si>
  <si>
    <t>PUERTA 17,5*70</t>
  </si>
  <si>
    <t>PUERTA 17,5*80</t>
  </si>
  <si>
    <t>PUERTA 17,5*100</t>
  </si>
  <si>
    <t>PUERTA 17,5*120</t>
  </si>
  <si>
    <t>PUERTA 28*70</t>
  </si>
  <si>
    <t>PUERTA 28*80</t>
  </si>
  <si>
    <t>PUERTA 28*100</t>
  </si>
  <si>
    <t>PUERTA 30*70</t>
  </si>
  <si>
    <t>PUERTA 30*80</t>
  </si>
  <si>
    <t>PUERTA 30*100</t>
  </si>
  <si>
    <t>PUERTA 30*120</t>
  </si>
  <si>
    <t>PUERTA 35*70</t>
  </si>
  <si>
    <t>PUERTA 35*80</t>
  </si>
  <si>
    <t>PUERTA 35*100</t>
  </si>
  <si>
    <t>PUERTA 35*120</t>
  </si>
  <si>
    <t>PUERTA 40*70</t>
  </si>
  <si>
    <t>PUERTA 40*80</t>
  </si>
  <si>
    <t>PUERTA 40*100</t>
  </si>
  <si>
    <t>PUERTA 40*120</t>
  </si>
  <si>
    <t>PUERTA 42-45*70</t>
  </si>
  <si>
    <t>PUERTA 42-45*80</t>
  </si>
  <si>
    <t>PUERTA 42-45*90</t>
  </si>
  <si>
    <t>PUERTA 42-45*100</t>
  </si>
  <si>
    <t>PUERTA 42-45*120</t>
  </si>
  <si>
    <t>PUERTA 48*70</t>
  </si>
  <si>
    <t>PUERTA 48*80</t>
  </si>
  <si>
    <t>PUERTA 48*90</t>
  </si>
  <si>
    <t>PUERTA 48*100</t>
  </si>
  <si>
    <t>PUERTA 48*120</t>
  </si>
  <si>
    <t>PUERTA 60*70</t>
  </si>
  <si>
    <t>PUERTA 60*80</t>
  </si>
  <si>
    <t>PUERTA 60*90</t>
  </si>
  <si>
    <t>PUERTA 60*100</t>
  </si>
  <si>
    <t>PUERTA 60*120</t>
  </si>
  <si>
    <t>PUERTA 70*70</t>
  </si>
  <si>
    <t>PUERTA 70*80</t>
  </si>
  <si>
    <t>PUERTA 70*90</t>
  </si>
  <si>
    <t>PUERTA 70*100</t>
  </si>
  <si>
    <t>PUERTA 70*120</t>
  </si>
  <si>
    <t>PUERTA 80*70</t>
  </si>
  <si>
    <t>PUERTA 80*80</t>
  </si>
  <si>
    <t>PUERTA 80*90</t>
  </si>
  <si>
    <t>PUERTA 80*100</t>
  </si>
  <si>
    <t>PUERTA 80*120</t>
  </si>
  <si>
    <t>PUERTA 90*70</t>
  </si>
  <si>
    <t>PUERTA 90*80</t>
  </si>
  <si>
    <t>PUERTA 90*90</t>
  </si>
  <si>
    <t>PUERTA 90*100</t>
  </si>
  <si>
    <t>PUERTA 90*120</t>
  </si>
  <si>
    <t>PUERTA 126*70</t>
  </si>
  <si>
    <t>PUERTA 126*80</t>
  </si>
  <si>
    <t>PUERTA 126*90</t>
  </si>
  <si>
    <t>PUERTA 126*100</t>
  </si>
  <si>
    <t>PUERTA 126*120</t>
  </si>
  <si>
    <t>PUERTA 130*70</t>
  </si>
  <si>
    <t>PUERTA 130*80</t>
  </si>
  <si>
    <t>PUERTA 130*90</t>
  </si>
  <si>
    <t>PUERTA 130*100</t>
  </si>
  <si>
    <t>PUERTA 130*120</t>
  </si>
  <si>
    <t>PUERTA 150*70</t>
  </si>
  <si>
    <t>PUERTA 150*80</t>
  </si>
  <si>
    <t>PUERTA 150*90</t>
  </si>
  <si>
    <t>PUERTA 150*100</t>
  </si>
  <si>
    <t>PUERTA 150*120</t>
  </si>
  <si>
    <t>BALDA TERMINAL 60*60</t>
  </si>
  <si>
    <t>COMPLEMENTOS LACADOS</t>
  </si>
  <si>
    <t>BALDA TERMINAL 120*60</t>
  </si>
  <si>
    <t>COSTADO 19mm 242*60</t>
  </si>
  <si>
    <t>TABLERO 19mm 242*35</t>
  </si>
  <si>
    <t>TABLERO 25mm 242*35</t>
  </si>
  <si>
    <t>PANEL 4mm 242*60,5</t>
  </si>
  <si>
    <t>ZOCALO 366</t>
  </si>
  <si>
    <t>REVEST. DEC. 4 CANTOS 70*35</t>
  </si>
  <si>
    <t>REVEST. DEC. 4 CANTOS 70*60</t>
  </si>
  <si>
    <t>REVEST. DEC. 4 CANTOS 90*35</t>
  </si>
  <si>
    <t>REVEST. DEC. 4 CANTOS 90*60</t>
  </si>
  <si>
    <t>REVEST. DEC. 4 CANTOS 120*35</t>
  </si>
  <si>
    <t>REVEST. DEC. 4 CANTOS 120*60</t>
  </si>
  <si>
    <t>REVEST. DEC. 4 CANTOS 150*35</t>
  </si>
  <si>
    <t>REVEST. DEC. 4 CANTOS 150*60</t>
  </si>
  <si>
    <t>REGLETA 70*10</t>
  </si>
  <si>
    <t>REGLETA 90*10</t>
  </si>
  <si>
    <t>REGLETA 70*20</t>
  </si>
  <si>
    <t>REGLETA 90*20</t>
  </si>
  <si>
    <t>UNIDADES</t>
  </si>
  <si>
    <t xml:space="preserve">MATE </t>
  </si>
  <si>
    <t>TOTAL COMPLEMENTOS COCINA</t>
  </si>
  <si>
    <t>VALOR TOTAL PEDIDO SIN IVA</t>
  </si>
  <si>
    <t>VALOR TOTAL PEDIDO CON IVA</t>
  </si>
  <si>
    <t>CON IVA</t>
  </si>
  <si>
    <t>SIN IVA</t>
  </si>
  <si>
    <t>ARAL</t>
  </si>
  <si>
    <t>ARAL COLOR</t>
  </si>
  <si>
    <t>VIT. ARAL COLOR</t>
  </si>
  <si>
    <t>PUERTA 45*30</t>
  </si>
  <si>
    <t>PUERTA 45*35</t>
  </si>
  <si>
    <t>PUERTA 45*40</t>
  </si>
  <si>
    <t>PUERTA 45*45</t>
  </si>
  <si>
    <t>PUERTA 45*50</t>
  </si>
  <si>
    <t>PUERTA 45*60</t>
  </si>
  <si>
    <t>PUERTA 45*70</t>
  </si>
  <si>
    <t>PUERTA 45*80</t>
  </si>
  <si>
    <t>PUERTA 45*90</t>
  </si>
  <si>
    <t>PUERTA 45*100</t>
  </si>
  <si>
    <t>PUERTA 45*120</t>
  </si>
  <si>
    <t>PUERTA 120*30</t>
  </si>
  <si>
    <t>PUERTA 120*35</t>
  </si>
  <si>
    <t>PUERTA 120*40</t>
  </si>
  <si>
    <t>PUERTA 120*45</t>
  </si>
  <si>
    <t>PUERTA 120*50</t>
  </si>
  <si>
    <t>PUERTA 120*60</t>
  </si>
  <si>
    <t>PUERTA 120*70</t>
  </si>
  <si>
    <t>PUERTA 120*80</t>
  </si>
  <si>
    <t>PUERTA 120*90</t>
  </si>
  <si>
    <t>PUERTA 120*100</t>
  </si>
  <si>
    <t>PUERTA 120*120</t>
  </si>
  <si>
    <t>PUERTA 126-130*30</t>
  </si>
  <si>
    <t>PUERTA 126-130*35</t>
  </si>
  <si>
    <t>PUERTA 126-130*40</t>
  </si>
  <si>
    <t>PUERTA 126-130*45</t>
  </si>
  <si>
    <t>PUERTA 126-130*50</t>
  </si>
  <si>
    <t>PUERTA 126-130*60</t>
  </si>
  <si>
    <t>PUERTA 126-130*70</t>
  </si>
  <si>
    <t>PUERTA 126-130*80</t>
  </si>
  <si>
    <t>PUERTA 126-130*90</t>
  </si>
  <si>
    <t>PUERTA 126-130*100</t>
  </si>
  <si>
    <t>PUERTA 126-130*120</t>
  </si>
  <si>
    <t>PUERTA 140-150*30</t>
  </si>
  <si>
    <t>PUERTA 140-150*35</t>
  </si>
  <si>
    <t>PUERTA 140-150*40</t>
  </si>
  <si>
    <t>PUERTA 140-150*45</t>
  </si>
  <si>
    <t>PUERTA 140-150*50</t>
  </si>
  <si>
    <t>PUERTA 140-150*60</t>
  </si>
  <si>
    <t>PUERTA 140-150*70</t>
  </si>
  <si>
    <t>PUERTA 140-150*80</t>
  </si>
  <si>
    <t>PUERTA 140-150*90</t>
  </si>
  <si>
    <t>PUERTA 140-150*100</t>
  </si>
  <si>
    <t>PUERTA 140-150*120</t>
  </si>
  <si>
    <t xml:space="preserve">ARAL </t>
  </si>
  <si>
    <t>NORMAL</t>
  </si>
  <si>
    <t>TOTAL PEDIDO PUERTAS</t>
  </si>
  <si>
    <t>PRECIO</t>
  </si>
  <si>
    <t>TOTAL</t>
  </si>
  <si>
    <t>VIT. ARAL</t>
  </si>
  <si>
    <t>TARIFA PUERTAS PVC GRUPO 0</t>
  </si>
  <si>
    <t>V. ARAL PALILLERIA</t>
  </si>
  <si>
    <t>V. ARAL COLOR PAL.</t>
  </si>
  <si>
    <t>CANTO 100*2,2</t>
  </si>
  <si>
    <t>FOLIO 100*126</t>
  </si>
  <si>
    <t>JUNQUILLO 1*1</t>
  </si>
  <si>
    <t>PEDIDO</t>
  </si>
  <si>
    <t>COMPLEMENTOS PVC GRUPO 0</t>
  </si>
  <si>
    <t>CORNISA RECTA 366</t>
  </si>
  <si>
    <t>CORNISA PROVENZAL 244</t>
  </si>
  <si>
    <t>CORNISA PROVENZAL 366</t>
  </si>
  <si>
    <t>TARIFA PUERTAS PVC GRUPO 1</t>
  </si>
  <si>
    <t>COMPLEMENTOS PVC GRUPO 1</t>
  </si>
  <si>
    <t>TARIFA PUERTAS PVC GRUPO 2</t>
  </si>
  <si>
    <t>COMPLEMENTOS PVC GRUPO 2</t>
  </si>
  <si>
    <t>TARIFA PUERTAS PVC GRUPO 3</t>
  </si>
  <si>
    <t>COMPLEMENTOS PVC GRUPO 3</t>
  </si>
  <si>
    <t>TARIFA PUERTAS PVC GRUPO 4</t>
  </si>
  <si>
    <t>COMPLEMENTOS PVC GRUPO 4</t>
  </si>
  <si>
    <t>PURFORMING</t>
  </si>
  <si>
    <t>COMPLEMENTOS PURFORMING</t>
  </si>
  <si>
    <t xml:space="preserve">* ESTE PRESPUESTADOR ES UNA HERRAMIENTA RAPIDA PARA CALCULAR PRECIOS, PUEDE HABER ALGUNA </t>
  </si>
  <si>
    <t xml:space="preserve">LIGERA VARIACION CON NUESTRA TARIFA OFICIAL LA CUAL ES LA VALIDA. </t>
  </si>
  <si>
    <r>
      <t xml:space="preserve">* PUEDE ACCEDER A NUESTRA TARIFA DIGITAL </t>
    </r>
    <r>
      <rPr>
        <b/>
        <sz val="11"/>
        <color theme="4"/>
        <rFont val="Calibri"/>
        <family val="2"/>
        <scheme val="minor"/>
      </rPr>
      <t>WWW.RETEC2000.COM</t>
    </r>
    <r>
      <rPr>
        <b/>
        <sz val="11"/>
        <color theme="1"/>
        <rFont val="Calibri"/>
        <family val="2"/>
        <scheme val="minor"/>
      </rPr>
      <t xml:space="preserve"> DENTRO DE LA PESTAÑA CATALOGOS. </t>
    </r>
  </si>
  <si>
    <t xml:space="preserve"> *TODAS LAS PIEZAS ESPECIALES QUE NO APAREZCAN EN LA TABLA, SE COTIZAN CON EL VALOR DE LA MEDIDA</t>
  </si>
  <si>
    <t xml:space="preserve"> INMEDIATA SUPERIOR, Y DE NO EXISTIR EN LA TARIFA, SE APLICARIA UNA REGLA DE 3.</t>
  </si>
  <si>
    <t>DESCUENTO GAMAS MATERIALES</t>
  </si>
  <si>
    <t>RELLENE SUS DESCUENTOS*</t>
  </si>
  <si>
    <t>* LOS DESCUENTOS NO SE APLICAN EN EL PRECIO HASTA NO HABER RELLENADO LA CASILLA CORRESPONDIENTE:</t>
  </si>
  <si>
    <t>”MARCAR DESCUENTO COMERCIAL”. LA TABLA DESCUENTO GAMAS MATERIALES ES PARA SU RECORDATORIO</t>
  </si>
  <si>
    <t>MDF (DM)</t>
  </si>
  <si>
    <t>LACA</t>
  </si>
  <si>
    <t>PVC GRUPO 0</t>
  </si>
  <si>
    <t>PVC GRUPO 1</t>
  </si>
  <si>
    <t>PVC GRUPO 2</t>
  </si>
  <si>
    <t>PVC GRUPO 3</t>
  </si>
  <si>
    <t>PVC GRUPO 4</t>
  </si>
  <si>
    <t>PUERTAS FRESADAS Y LACADAS EN CUALQUIER COLORE DE LA CARTA RAL</t>
  </si>
  <si>
    <t>KEBEC+ VENECIA</t>
  </si>
  <si>
    <t>KEBEC + SORIA</t>
  </si>
  <si>
    <t>DAKAR</t>
  </si>
  <si>
    <t>ALTEA</t>
  </si>
  <si>
    <t>ANETO</t>
  </si>
  <si>
    <t>ARADIZ</t>
  </si>
  <si>
    <t>BARI</t>
  </si>
  <si>
    <t>BURGOS</t>
  </si>
  <si>
    <t>CADIZ</t>
  </si>
  <si>
    <t>CASTRO</t>
  </si>
  <si>
    <t>CATALUÑA</t>
  </si>
  <si>
    <t xml:space="preserve">CIBELES </t>
  </si>
  <si>
    <t>COIN</t>
  </si>
  <si>
    <t>CRETA</t>
  </si>
  <si>
    <t>CURVE</t>
  </si>
  <si>
    <t>DENIA</t>
  </si>
  <si>
    <t>EBRO</t>
  </si>
  <si>
    <t>FENIX</t>
  </si>
  <si>
    <t>GALAXIA</t>
  </si>
  <si>
    <t>GANDIA</t>
  </si>
  <si>
    <t>CAPRI</t>
  </si>
  <si>
    <t>GEMA</t>
  </si>
  <si>
    <t>GRANADA</t>
  </si>
  <si>
    <t>HUELVA</t>
  </si>
  <si>
    <t>IBIZA</t>
  </si>
  <si>
    <t>JAEN</t>
  </si>
  <si>
    <t>LEO</t>
  </si>
  <si>
    <t>LISBOA</t>
  </si>
  <si>
    <t>LONDRES</t>
  </si>
  <si>
    <t>MADRID</t>
  </si>
  <si>
    <t>MALLORCA</t>
  </si>
  <si>
    <t>MENORCA</t>
  </si>
  <si>
    <t>MERCURIO</t>
  </si>
  <si>
    <t>MIAMI</t>
  </si>
  <si>
    <t>NAPOLES</t>
  </si>
  <si>
    <t>NEVADA</t>
  </si>
  <si>
    <t>NIZA</t>
  </si>
  <si>
    <t>OLIMPO</t>
  </si>
  <si>
    <t>OMEGA</t>
  </si>
  <si>
    <t>ORION</t>
  </si>
  <si>
    <t>ORLANDO</t>
  </si>
  <si>
    <t>OVIEDO</t>
  </si>
  <si>
    <t>PARIS</t>
  </si>
  <si>
    <t>PEGASO</t>
  </si>
  <si>
    <t>PISA</t>
  </si>
  <si>
    <t>QUEBEC /KEBEC</t>
  </si>
  <si>
    <t>RIOJA</t>
  </si>
  <si>
    <t>RODAS</t>
  </si>
  <si>
    <t xml:space="preserve">ROMA </t>
  </si>
  <si>
    <t>ROMERO</t>
  </si>
  <si>
    <t>RUSTICO</t>
  </si>
  <si>
    <t>SATURNO</t>
  </si>
  <si>
    <t>SENA</t>
  </si>
  <si>
    <t>SICILIA</t>
  </si>
  <si>
    <t>SORIA</t>
  </si>
  <si>
    <t>TALAVERA</t>
  </si>
  <si>
    <t>TEIDE</t>
  </si>
  <si>
    <t>TENERIFE</t>
  </si>
  <si>
    <t>TURIN</t>
  </si>
  <si>
    <t>URANO</t>
  </si>
  <si>
    <t>VENECIA</t>
  </si>
  <si>
    <t>ZAMORA</t>
  </si>
  <si>
    <t>RESTO DE MODELOS : POSIBILIDAD MODELOS COMBIANDOS, FRESADO INTERIOR DE UN MODELO EXTERIOR KEBEC</t>
  </si>
  <si>
    <t xml:space="preserve">ARADIZ </t>
  </si>
  <si>
    <t xml:space="preserve">BARI </t>
  </si>
  <si>
    <t xml:space="preserve">  CRETA </t>
  </si>
  <si>
    <t xml:space="preserve">LISBOA </t>
  </si>
  <si>
    <t xml:space="preserve">LEO  </t>
  </si>
  <si>
    <t xml:space="preserve"> LONDRES </t>
  </si>
  <si>
    <t xml:space="preserve"> MILAN </t>
  </si>
  <si>
    <t xml:space="preserve">OLIMPO  </t>
  </si>
  <si>
    <t xml:space="preserve">OVIEDO </t>
  </si>
  <si>
    <t xml:space="preserve">PARIS  </t>
  </si>
  <si>
    <t xml:space="preserve">PEGASO  </t>
  </si>
  <si>
    <t xml:space="preserve">PISA  </t>
  </si>
  <si>
    <t xml:space="preserve">  RUSTICO </t>
  </si>
  <si>
    <t xml:space="preserve"> SENA</t>
  </si>
  <si>
    <t xml:space="preserve"> SORIA </t>
  </si>
  <si>
    <t xml:space="preserve"> TALAVERA  </t>
  </si>
  <si>
    <t xml:space="preserve">TEIDE  </t>
  </si>
  <si>
    <t xml:space="preserve">URANO  </t>
  </si>
  <si>
    <t xml:space="preserve">TURIN  </t>
  </si>
  <si>
    <t>VENECIA </t>
  </si>
  <si>
    <t>ACACIA</t>
  </si>
  <si>
    <t>ASH CINZA</t>
  </si>
  <si>
    <t>ASH GLACE</t>
  </si>
  <si>
    <t>ASH MUSSEL</t>
  </si>
  <si>
    <t>BLANCO BRILLO</t>
  </si>
  <si>
    <t>CAMBRIGE</t>
  </si>
  <si>
    <t>CASTAÑO</t>
  </si>
  <si>
    <t>CEMENTO BLANCO</t>
  </si>
  <si>
    <t>CEMENTO GRIS</t>
  </si>
  <si>
    <t>CINTAS</t>
  </si>
  <si>
    <t>DECAPE ROSA</t>
  </si>
  <si>
    <t>FRESNO BLANCO</t>
  </si>
  <si>
    <t>LOTUS</t>
  </si>
  <si>
    <t>MARMOL</t>
  </si>
  <si>
    <t>MUSGO (solo PURFORMING)</t>
  </si>
  <si>
    <t>NOGAL</t>
  </si>
  <si>
    <t>NEGRO BRILLO</t>
  </si>
  <si>
    <t>OAK BROWN</t>
  </si>
  <si>
    <t>OAK GREY</t>
  </si>
  <si>
    <t>OAK SAND</t>
  </si>
  <si>
    <t>PALISADRO</t>
  </si>
  <si>
    <t>POL.REGISTRO 1</t>
  </si>
  <si>
    <t>POL.REGISTRO 3</t>
  </si>
  <si>
    <t>ROBLE CENIZA</t>
  </si>
  <si>
    <t>ROBLE MALLADO</t>
  </si>
  <si>
    <t>ROBLE NATURAL</t>
  </si>
  <si>
    <t>ROBLE NUDOS</t>
  </si>
  <si>
    <t>ROBLE SONOMA (NOVEDAD)</t>
  </si>
  <si>
    <t>ROCAS</t>
  </si>
  <si>
    <t>SEDA BLANCO</t>
  </si>
  <si>
    <t>SEFF BLANCO</t>
  </si>
  <si>
    <t>SEFF GRANATE</t>
  </si>
  <si>
    <t>SEFF MANZANA</t>
  </si>
  <si>
    <t>SEFF NEGRO</t>
  </si>
  <si>
    <t>SILVER</t>
  </si>
  <si>
    <t>STUCO CLARO</t>
  </si>
  <si>
    <t>STUCO OSCURO</t>
  </si>
  <si>
    <t>TIROL</t>
  </si>
  <si>
    <r>
      <rPr>
        <b/>
        <sz val="14"/>
        <color theme="1"/>
        <rFont val="Calibri"/>
        <family val="2"/>
        <scheme val="minor"/>
      </rPr>
      <t>COLORES</t>
    </r>
    <r>
      <rPr>
        <sz val="11"/>
        <color theme="1"/>
        <rFont val="Calibri"/>
        <family val="2"/>
        <scheme val="minor"/>
      </rPr>
      <t xml:space="preserve"> DISPONIBLES EN PURFORMING</t>
    </r>
  </si>
  <si>
    <r>
      <rPr>
        <b/>
        <sz val="14"/>
        <color theme="1"/>
        <rFont val="Calibri"/>
        <family val="2"/>
        <scheme val="minor"/>
      </rPr>
      <t>MODELOS</t>
    </r>
    <r>
      <rPr>
        <b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DISPONIBLES EN PURFORMING</t>
    </r>
  </si>
  <si>
    <t>ALTO</t>
  </si>
  <si>
    <t>ANCHO</t>
  </si>
  <si>
    <t>X</t>
  </si>
  <si>
    <t>PARA CALCULAR PIEZAS ESPECIALES QUE NO APARECEN EN TARIFA, RELLENE ALTO / ANCHO /PRECIO DE LA PIEZA DE REFERENCIA DE MAYOR TAMAÑO</t>
  </si>
  <si>
    <t>RELLENAR EN BASE A LA PIEZA REFERENCIA</t>
  </si>
  <si>
    <t>RELLENAR CON MEDIDA DESEADA</t>
  </si>
  <si>
    <t xml:space="preserve"> SU PRECIO  SOLICITADO ES:</t>
  </si>
  <si>
    <t xml:space="preserve">MEDIDAS </t>
  </si>
  <si>
    <t>ESPECIALES</t>
  </si>
  <si>
    <t>CALCULO</t>
  </si>
  <si>
    <t>RELLENAR CASILLAS COLOR VERDE</t>
  </si>
  <si>
    <t>ALTO / ANCHO.  EL RESULTADO  SALDRÁ EN LA CASILLA NARANJA</t>
  </si>
  <si>
    <t xml:space="preserve">      ALTO     /  ANCHO   /   PRECIO PIEZA</t>
  </si>
  <si>
    <t>*ESTE PRECIO NO APARECE SUMADO EN EL TOTAL</t>
  </si>
  <si>
    <t>PRECIO REFERENCIA</t>
  </si>
  <si>
    <t xml:space="preserve">LINE 1 Y 2 </t>
  </si>
  <si>
    <t>LINE 3 Y 4</t>
  </si>
  <si>
    <t>TOTAL PEDIDO PANELES</t>
  </si>
  <si>
    <t>PANEL</t>
  </si>
  <si>
    <t>TOTAL NUMERO DE PANELES</t>
  </si>
  <si>
    <t>LINE 1</t>
  </si>
  <si>
    <t>LINE 2</t>
  </si>
  <si>
    <t>LINE 3</t>
  </si>
  <si>
    <t>LINE 4</t>
  </si>
  <si>
    <t>FINO</t>
  </si>
  <si>
    <t>LINE 5, 6, DUNNAS Y MONEGROS</t>
  </si>
  <si>
    <t>LINE 5</t>
  </si>
  <si>
    <t>LINE 6</t>
  </si>
  <si>
    <t>DUNNAS</t>
  </si>
  <si>
    <t>MONEGROS</t>
  </si>
  <si>
    <t>ZOCALO 244 x 15</t>
  </si>
  <si>
    <t>PRESUPUESTADOR 2024 V5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</si>
</sst>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"/>
    <numFmt numFmtId="165" formatCode="#,##0.0\ &quot;€&quot;"/>
    <numFmt numFmtId="166" formatCode="_-* #,##0.00\ [$€-1]_-;\-* #,##0.00\ [$€-1]_-;_-* &quot;-&quot;??\ [$€-1]_-"/>
    <numFmt numFmtId="167" formatCode="#,##0.00\ _€"/>
  </numFmts>
  <fonts count="2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theme="1"/>
      <name val="Abadi"/>
      <family val="2"/>
    </font>
    <font>
      <b/>
      <sz val="12"/>
      <color theme="1"/>
      <name val="Calibri"/>
      <family val="2"/>
      <scheme val="minor"/>
    </font>
    <font>
      <b/>
      <sz val="11"/>
      <color theme="4"/>
      <name val="Calibri"/>
      <family val="2"/>
      <scheme val="minor"/>
    </font>
    <font>
      <b/>
      <sz val="18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 tint="-0.49998474074526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166" fontId="6" fillId="0" borderId="0" applyFont="0" applyFill="0" applyBorder="0" applyAlignment="0" applyProtection="0"/>
  </cellStyleXfs>
  <cellXfs count="16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0" fillId="5" borderId="1" xfId="0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6" borderId="0" xfId="0" applyFill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0" fillId="6" borderId="1" xfId="0" applyFill="1" applyBorder="1"/>
    <xf numFmtId="0" fontId="0" fillId="0" borderId="0" xfId="0" applyAlignment="1" applyProtection="1">
      <alignment horizontal="center"/>
      <protection locked="0"/>
    </xf>
    <xf numFmtId="0" fontId="0" fillId="7" borderId="1" xfId="0" applyFill="1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5" borderId="0" xfId="0" applyFill="1" applyAlignment="1">
      <alignment horizontal="center" vertical="center"/>
    </xf>
    <xf numFmtId="164" fontId="4" fillId="0" borderId="1" xfId="0" applyNumberFormat="1" applyFont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5" borderId="0" xfId="0" applyFill="1"/>
    <xf numFmtId="165" fontId="5" fillId="0" borderId="0" xfId="0" applyNumberFormat="1" applyFont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0" fontId="0" fillId="2" borderId="3" xfId="0" applyFill="1" applyBorder="1" applyAlignment="1" applyProtection="1">
      <alignment horizontal="center"/>
      <protection locked="0"/>
    </xf>
    <xf numFmtId="0" fontId="0" fillId="2" borderId="9" xfId="0" applyFill="1" applyBorder="1" applyAlignment="1" applyProtection="1">
      <alignment horizontal="center"/>
      <protection locked="0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0" fontId="0" fillId="2" borderId="11" xfId="0" applyFill="1" applyBorder="1" applyAlignment="1" applyProtection="1">
      <alignment horizontal="center"/>
      <protection locked="0"/>
    </xf>
    <xf numFmtId="164" fontId="3" fillId="0" borderId="0" xfId="1" applyNumberFormat="1" applyFont="1" applyBorder="1" applyAlignment="1">
      <alignment horizontal="center"/>
    </xf>
    <xf numFmtId="165" fontId="3" fillId="0" borderId="0" xfId="1" applyNumberFormat="1" applyFont="1" applyBorder="1" applyAlignment="1">
      <alignment horizontal="center"/>
    </xf>
    <xf numFmtId="165" fontId="5" fillId="0" borderId="0" xfId="1" applyNumberFormat="1" applyFont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0" fontId="2" fillId="0" borderId="0" xfId="0" applyFont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horizontal="center"/>
    </xf>
    <xf numFmtId="0" fontId="4" fillId="4" borderId="0" xfId="0" applyFont="1" applyFill="1"/>
    <xf numFmtId="0" fontId="0" fillId="4" borderId="0" xfId="0" applyFill="1" applyAlignment="1">
      <alignment horizontal="left" vertical="center"/>
    </xf>
    <xf numFmtId="0" fontId="0" fillId="4" borderId="0" xfId="0" applyFill="1"/>
    <xf numFmtId="0" fontId="4" fillId="4" borderId="0" xfId="0" applyFont="1" applyFill="1" applyAlignment="1">
      <alignment horizontal="left" vertical="center"/>
    </xf>
    <xf numFmtId="0" fontId="4" fillId="0" borderId="0" xfId="0" applyFont="1"/>
    <xf numFmtId="0" fontId="10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4" fillId="0" borderId="16" xfId="0" applyFont="1" applyBorder="1" applyAlignment="1">
      <alignment horizontal="left"/>
    </xf>
    <xf numFmtId="0" fontId="0" fillId="0" borderId="17" xfId="0" applyBorder="1" applyAlignment="1">
      <alignment horizontal="left"/>
    </xf>
    <xf numFmtId="0" fontId="4" fillId="0" borderId="20" xfId="0" applyFont="1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1" xfId="0" applyBorder="1" applyAlignment="1">
      <alignment horizontal="left"/>
    </xf>
    <xf numFmtId="0" fontId="10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14" fillId="8" borderId="19" xfId="0" applyFont="1" applyFill="1" applyBorder="1" applyAlignment="1" applyProtection="1">
      <alignment horizontal="center" vertical="center"/>
      <protection locked="0"/>
    </xf>
    <xf numFmtId="0" fontId="14" fillId="8" borderId="21" xfId="0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0" fillId="0" borderId="18" xfId="0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0" xfId="0" applyAlignment="1">
      <alignment horizontal="left" vertical="top"/>
    </xf>
    <xf numFmtId="164" fontId="4" fillId="0" borderId="0" xfId="0" applyNumberFormat="1" applyFont="1" applyAlignment="1">
      <alignment horizontal="center"/>
    </xf>
    <xf numFmtId="0" fontId="17" fillId="0" borderId="0" xfId="0" applyFont="1"/>
    <xf numFmtId="0" fontId="20" fillId="0" borderId="0" xfId="0" applyFont="1"/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4" fillId="0" borderId="0" xfId="0" applyFont="1" applyAlignment="1">
      <alignment horizontal="right"/>
    </xf>
    <xf numFmtId="0" fontId="0" fillId="12" borderId="0" xfId="0" applyFill="1"/>
    <xf numFmtId="0" fontId="0" fillId="12" borderId="25" xfId="0" applyFill="1" applyBorder="1"/>
    <xf numFmtId="0" fontId="18" fillId="12" borderId="26" xfId="0" applyFont="1" applyFill="1" applyBorder="1" applyAlignment="1">
      <alignment horizontal="center"/>
    </xf>
    <xf numFmtId="0" fontId="0" fillId="12" borderId="27" xfId="0" applyFill="1" applyBorder="1"/>
    <xf numFmtId="0" fontId="0" fillId="12" borderId="22" xfId="0" applyFill="1" applyBorder="1"/>
    <xf numFmtId="0" fontId="0" fillId="12" borderId="17" xfId="0" applyFill="1" applyBorder="1" applyAlignment="1">
      <alignment horizontal="center" vertical="center"/>
    </xf>
    <xf numFmtId="0" fontId="0" fillId="12" borderId="21" xfId="0" applyFill="1" applyBorder="1" applyAlignment="1">
      <alignment horizontal="center" vertical="center"/>
    </xf>
    <xf numFmtId="0" fontId="16" fillId="13" borderId="0" xfId="0" applyFont="1" applyFill="1"/>
    <xf numFmtId="0" fontId="16" fillId="13" borderId="0" xfId="0" applyFont="1" applyFill="1" applyAlignment="1">
      <alignment horizontal="center"/>
    </xf>
    <xf numFmtId="0" fontId="16" fillId="13" borderId="0" xfId="0" applyFont="1" applyFill="1" applyAlignment="1">
      <alignment horizontal="center" vertical="center"/>
    </xf>
    <xf numFmtId="0" fontId="0" fillId="14" borderId="0" xfId="0" applyFill="1" applyAlignment="1">
      <alignment horizontal="center"/>
    </xf>
    <xf numFmtId="0" fontId="4" fillId="14" borderId="14" xfId="0" applyFont="1" applyFill="1" applyBorder="1" applyAlignment="1">
      <alignment horizontal="center" vertical="center"/>
    </xf>
    <xf numFmtId="0" fontId="0" fillId="9" borderId="24" xfId="0" applyFill="1" applyBorder="1" applyAlignment="1" applyProtection="1">
      <alignment horizontal="center" vertical="center"/>
      <protection locked="0"/>
    </xf>
    <xf numFmtId="0" fontId="0" fillId="0" borderId="23" xfId="0" applyBorder="1" applyAlignment="1">
      <alignment horizontal="center" vertical="center"/>
    </xf>
    <xf numFmtId="164" fontId="0" fillId="9" borderId="24" xfId="0" applyNumberFormat="1" applyFill="1" applyBorder="1" applyAlignment="1" applyProtection="1">
      <alignment horizontal="center"/>
      <protection locked="0"/>
    </xf>
    <xf numFmtId="0" fontId="0" fillId="9" borderId="24" xfId="0" applyFill="1" applyBorder="1" applyAlignment="1" applyProtection="1">
      <alignment horizontal="center"/>
      <protection locked="0"/>
    </xf>
    <xf numFmtId="0" fontId="0" fillId="0" borderId="22" xfId="0" applyBorder="1" applyAlignment="1">
      <alignment horizontal="center"/>
    </xf>
    <xf numFmtId="164" fontId="17" fillId="11" borderId="19" xfId="0" applyNumberFormat="1" applyFont="1" applyFill="1" applyBorder="1" applyAlignment="1">
      <alignment horizontal="center"/>
    </xf>
    <xf numFmtId="0" fontId="19" fillId="12" borderId="18" xfId="0" applyFont="1" applyFill="1" applyBorder="1" applyAlignment="1">
      <alignment horizontal="center"/>
    </xf>
    <xf numFmtId="0" fontId="0" fillId="0" borderId="23" xfId="0" applyBorder="1"/>
    <xf numFmtId="0" fontId="0" fillId="9" borderId="19" xfId="0" applyFill="1" applyBorder="1" applyAlignment="1">
      <alignment horizontal="center"/>
    </xf>
    <xf numFmtId="0" fontId="0" fillId="9" borderId="19" xfId="0" applyFill="1" applyBorder="1" applyAlignment="1">
      <alignment horizontal="left"/>
    </xf>
    <xf numFmtId="0" fontId="0" fillId="9" borderId="23" xfId="0" applyFill="1" applyBorder="1" applyAlignment="1">
      <alignment horizontal="center"/>
    </xf>
    <xf numFmtId="0" fontId="0" fillId="11" borderId="19" xfId="0" applyFill="1" applyBorder="1" applyAlignment="1">
      <alignment horizontal="center" vertical="center"/>
    </xf>
    <xf numFmtId="0" fontId="0" fillId="9" borderId="18" xfId="0" applyFill="1" applyBorder="1" applyAlignment="1">
      <alignment horizontal="left"/>
    </xf>
    <xf numFmtId="0" fontId="0" fillId="9" borderId="23" xfId="0" applyFill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165" fontId="0" fillId="0" borderId="5" xfId="0" applyNumberForma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/>
    </xf>
    <xf numFmtId="0" fontId="0" fillId="14" borderId="23" xfId="0" applyFill="1" applyBorder="1"/>
    <xf numFmtId="0" fontId="0" fillId="14" borderId="0" xfId="0" applyFill="1"/>
    <xf numFmtId="0" fontId="0" fillId="14" borderId="22" xfId="0" applyFill="1" applyBorder="1"/>
    <xf numFmtId="0" fontId="21" fillId="0" borderId="0" xfId="0" applyFont="1" applyAlignment="1">
      <alignment horizontal="center"/>
    </xf>
    <xf numFmtId="165" fontId="21" fillId="0" borderId="0" xfId="0" applyNumberFormat="1" applyFont="1"/>
    <xf numFmtId="0" fontId="21" fillId="0" borderId="0" xfId="0" applyFont="1"/>
    <xf numFmtId="0" fontId="15" fillId="0" borderId="0" xfId="0" applyFont="1" applyAlignment="1">
      <alignment horizontal="left"/>
    </xf>
    <xf numFmtId="165" fontId="15" fillId="0" borderId="0" xfId="0" applyNumberFormat="1" applyFont="1" applyAlignment="1">
      <alignment horizontal="left"/>
    </xf>
    <xf numFmtId="0" fontId="21" fillId="0" borderId="0" xfId="0" applyFont="1" applyAlignment="1">
      <alignment horizontal="right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4" fillId="0" borderId="0" xfId="0" applyFont="1" applyAlignment="1">
      <alignment horizontal="right"/>
    </xf>
    <xf numFmtId="0" fontId="19" fillId="10" borderId="13" xfId="0" applyFont="1" applyFill="1" applyBorder="1" applyAlignment="1">
      <alignment horizontal="left" vertical="center"/>
    </xf>
    <xf numFmtId="0" fontId="19" fillId="10" borderId="14" xfId="0" applyFont="1" applyFill="1" applyBorder="1" applyAlignment="1">
      <alignment horizontal="left" vertical="center"/>
    </xf>
    <xf numFmtId="0" fontId="19" fillId="10" borderId="15" xfId="0" applyFont="1" applyFill="1" applyBorder="1" applyAlignment="1">
      <alignment horizontal="left" vertical="center"/>
    </xf>
    <xf numFmtId="0" fontId="19" fillId="10" borderId="16" xfId="0" applyFont="1" applyFill="1" applyBorder="1" applyAlignment="1">
      <alignment horizontal="left" vertical="center"/>
    </xf>
    <xf numFmtId="0" fontId="19" fillId="10" borderId="0" xfId="0" applyFont="1" applyFill="1" applyAlignment="1">
      <alignment horizontal="left" vertical="center"/>
    </xf>
    <xf numFmtId="0" fontId="19" fillId="10" borderId="17" xfId="0" applyFont="1" applyFill="1" applyBorder="1" applyAlignment="1">
      <alignment horizontal="left" vertical="center"/>
    </xf>
    <xf numFmtId="0" fontId="0" fillId="4" borderId="18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19" fillId="10" borderId="13" xfId="0" applyFont="1" applyFill="1" applyBorder="1" applyAlignment="1">
      <alignment horizontal="center" vertical="center"/>
    </xf>
    <xf numFmtId="0" fontId="19" fillId="10" borderId="14" xfId="0" applyFont="1" applyFill="1" applyBorder="1" applyAlignment="1">
      <alignment horizontal="center" vertical="center"/>
    </xf>
    <xf numFmtId="0" fontId="19" fillId="10" borderId="15" xfId="0" applyFont="1" applyFill="1" applyBorder="1" applyAlignment="1">
      <alignment horizontal="center" vertical="center"/>
    </xf>
    <xf numFmtId="0" fontId="19" fillId="10" borderId="16" xfId="0" applyFont="1" applyFill="1" applyBorder="1" applyAlignment="1">
      <alignment horizontal="center" vertical="center"/>
    </xf>
    <xf numFmtId="0" fontId="19" fillId="10" borderId="0" xfId="0" applyFont="1" applyFill="1" applyAlignment="1">
      <alignment horizontal="center" vertical="center"/>
    </xf>
    <xf numFmtId="0" fontId="19" fillId="10" borderId="17" xfId="0" applyFont="1" applyFill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67" fontId="4" fillId="0" borderId="3" xfId="0" applyNumberFormat="1" applyFont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</cellXfs>
  <cellStyles count="2">
    <cellStyle name="Euro" xfId="1" xr:uid="{F8FED7C4-32F5-4A1A-B07D-A4F7D8AF54AF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5" Type="http://schemas.openxmlformats.org/officeDocument/2006/relationships/image" Target="../media/image21.emf"/><Relationship Id="rId4" Type="http://schemas.openxmlformats.org/officeDocument/2006/relationships/image" Target="../media/image2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17.jpeg"/><Relationship Id="rId5" Type="http://schemas.openxmlformats.org/officeDocument/2006/relationships/image" Target="../media/image25.jpeg"/><Relationship Id="rId4" Type="http://schemas.openxmlformats.org/officeDocument/2006/relationships/image" Target="../media/image2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LACA!A244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" Type="http://schemas.openxmlformats.org/officeDocument/2006/relationships/image" Target="../media/image3.jp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'PVC GRUPO 0'!A242"/><Relationship Id="rId1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'PVC GRUPO 1'!A247"/><Relationship Id="rId1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PVC GRUPO 2'!A247"/><Relationship Id="rId1" Type="http://schemas.openxmlformats.org/officeDocument/2006/relationships/image" Target="../media/image10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'PVC GRUPO 3'!A247"/><Relationship Id="rId1" Type="http://schemas.openxmlformats.org/officeDocument/2006/relationships/image" Target="../media/image10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'PVC GRUPO 4'!A247"/><Relationship Id="rId1" Type="http://schemas.openxmlformats.org/officeDocument/2006/relationships/image" Target="../media/image10.jp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12.jpg"/><Relationship Id="rId1" Type="http://schemas.openxmlformats.org/officeDocument/2006/relationships/image" Target="../media/image11.png"/><Relationship Id="rId5" Type="http://schemas.openxmlformats.org/officeDocument/2006/relationships/hyperlink" Target="#PURFORMING!A224"/><Relationship Id="rId4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0</xdr:rowOff>
    </xdr:from>
    <xdr:to>
      <xdr:col>15</xdr:col>
      <xdr:colOff>411480</xdr:colOff>
      <xdr:row>65</xdr:row>
      <xdr:rowOff>83820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A98F14F-D21B-4AB2-9F08-7B03CFC2A3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459" t="14192" r="34315" b="10110"/>
        <a:stretch/>
      </xdr:blipFill>
      <xdr:spPr>
        <a:xfrm>
          <a:off x="6671310" y="0"/>
          <a:ext cx="8949690" cy="13022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83819</xdr:rowOff>
    </xdr:from>
    <xdr:to>
      <xdr:col>3</xdr:col>
      <xdr:colOff>667</xdr:colOff>
      <xdr:row>55</xdr:row>
      <xdr:rowOff>98436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8031AC9-5F8B-E52C-F48A-2AAD140BF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355079"/>
          <a:ext cx="6614827" cy="477711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1009649</xdr:colOff>
      <xdr:row>0</xdr:row>
      <xdr:rowOff>323850</xdr:rowOff>
    </xdr:from>
    <xdr:to>
      <xdr:col>24</xdr:col>
      <xdr:colOff>421332</xdr:colOff>
      <xdr:row>49</xdr:row>
      <xdr:rowOff>85726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A3BFE580-194F-46A3-A343-144D85C52C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2" t="17643" r="66693" b="77502"/>
        <a:stretch/>
      </xdr:blipFill>
      <xdr:spPr>
        <a:xfrm>
          <a:off x="3886199" y="323850"/>
          <a:ext cx="16785283" cy="9239251"/>
        </a:xfrm>
        <a:prstGeom prst="rect">
          <a:avLst/>
        </a:prstGeom>
      </xdr:spPr>
    </xdr:pic>
    <xdr:clientData/>
  </xdr:twoCellAnchor>
  <xdr:twoCellAnchor editAs="oneCell">
    <xdr:from>
      <xdr:col>7</xdr:col>
      <xdr:colOff>1028700</xdr:colOff>
      <xdr:row>1</xdr:row>
      <xdr:rowOff>47625</xdr:rowOff>
    </xdr:from>
    <xdr:to>
      <xdr:col>11</xdr:col>
      <xdr:colOff>590550</xdr:colOff>
      <xdr:row>37</xdr:row>
      <xdr:rowOff>83597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930ACF-3721-E414-731D-3B61FA03E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5" t="19166" r="5212" b="1"/>
        <a:stretch/>
      </xdr:blipFill>
      <xdr:spPr>
        <a:xfrm>
          <a:off x="7543800" y="381000"/>
          <a:ext cx="3390900" cy="6893972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323849</xdr:rowOff>
    </xdr:from>
    <xdr:to>
      <xdr:col>7</xdr:col>
      <xdr:colOff>1165650</xdr:colOff>
      <xdr:row>36</xdr:row>
      <xdr:rowOff>4799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BC6DDE-C466-03FE-D923-BA311998CF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2" t="16933"/>
        <a:stretch/>
      </xdr:blipFill>
      <xdr:spPr>
        <a:xfrm>
          <a:off x="4286250" y="323849"/>
          <a:ext cx="3394500" cy="6681825"/>
        </a:xfrm>
        <a:prstGeom prst="rect">
          <a:avLst/>
        </a:prstGeom>
      </xdr:spPr>
    </xdr:pic>
    <xdr:clientData/>
  </xdr:twoCellAnchor>
  <xdr:twoCellAnchor editAs="oneCell">
    <xdr:from>
      <xdr:col>14</xdr:col>
      <xdr:colOff>752475</xdr:colOff>
      <xdr:row>0</xdr:row>
      <xdr:rowOff>152399</xdr:rowOff>
    </xdr:from>
    <xdr:to>
      <xdr:col>19</xdr:col>
      <xdr:colOff>730888</xdr:colOff>
      <xdr:row>35</xdr:row>
      <xdr:rowOff>142875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7C1F349-D4BB-FCA6-0604-C83813B791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6" t="19413" b="9943"/>
        <a:stretch/>
      </xdr:blipFill>
      <xdr:spPr>
        <a:xfrm>
          <a:off x="13382625" y="152399"/>
          <a:ext cx="3788413" cy="6800851"/>
        </a:xfrm>
        <a:prstGeom prst="rect">
          <a:avLst/>
        </a:prstGeom>
      </xdr:spPr>
    </xdr:pic>
    <xdr:clientData/>
  </xdr:twoCellAnchor>
  <xdr:twoCellAnchor editAs="oneCell">
    <xdr:from>
      <xdr:col>11</xdr:col>
      <xdr:colOff>504825</xdr:colOff>
      <xdr:row>1</xdr:row>
      <xdr:rowOff>66674</xdr:rowOff>
    </xdr:from>
    <xdr:to>
      <xdr:col>15</xdr:col>
      <xdr:colOff>581025</xdr:colOff>
      <xdr:row>36</xdr:row>
      <xdr:rowOff>80999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19A738A7-E0DB-6906-F8B0-5218BFFD37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9" t="20031" r="11704"/>
        <a:stretch/>
      </xdr:blipFill>
      <xdr:spPr>
        <a:xfrm>
          <a:off x="10848975" y="400049"/>
          <a:ext cx="3124200" cy="66818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12</xdr:col>
      <xdr:colOff>295275</xdr:colOff>
      <xdr:row>55</xdr:row>
      <xdr:rowOff>9525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06CACE0-4426-7FC4-BF65-595BA458A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44150" y="10429875"/>
          <a:ext cx="10572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31169</xdr:colOff>
      <xdr:row>1</xdr:row>
      <xdr:rowOff>89649</xdr:rowOff>
    </xdr:from>
    <xdr:to>
      <xdr:col>21</xdr:col>
      <xdr:colOff>605117</xdr:colOff>
      <xdr:row>38</xdr:row>
      <xdr:rowOff>89648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C2E6E0E-4E93-4297-8279-B9DF93F61A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8" t="17643" r="77130" b="79076"/>
        <a:stretch/>
      </xdr:blipFill>
      <xdr:spPr>
        <a:xfrm>
          <a:off x="3953228" y="425825"/>
          <a:ext cx="14682154" cy="7048499"/>
        </a:xfrm>
        <a:prstGeom prst="rect">
          <a:avLst/>
        </a:prstGeom>
      </xdr:spPr>
    </xdr:pic>
    <xdr:clientData/>
  </xdr:twoCellAnchor>
  <xdr:twoCellAnchor editAs="oneCell">
    <xdr:from>
      <xdr:col>4</xdr:col>
      <xdr:colOff>317350</xdr:colOff>
      <xdr:row>1</xdr:row>
      <xdr:rowOff>85725</xdr:rowOff>
    </xdr:from>
    <xdr:to>
      <xdr:col>7</xdr:col>
      <xdr:colOff>1202549</xdr:colOff>
      <xdr:row>37</xdr:row>
      <xdr:rowOff>52737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DF4707E-0F55-DA68-C5DD-6098DF2B82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28" t="14915" r="6028" b="939"/>
        <a:stretch/>
      </xdr:blipFill>
      <xdr:spPr>
        <a:xfrm>
          <a:off x="4239409" y="421901"/>
          <a:ext cx="3473758" cy="6825012"/>
        </a:xfrm>
        <a:prstGeom prst="rect">
          <a:avLst/>
        </a:prstGeom>
      </xdr:spPr>
    </xdr:pic>
    <xdr:clientData/>
  </xdr:twoCellAnchor>
  <xdr:twoCellAnchor editAs="oneCell">
    <xdr:from>
      <xdr:col>7</xdr:col>
      <xdr:colOff>1085850</xdr:colOff>
      <xdr:row>1</xdr:row>
      <xdr:rowOff>19050</xdr:rowOff>
    </xdr:from>
    <xdr:to>
      <xdr:col>11</xdr:col>
      <xdr:colOff>285750</xdr:colOff>
      <xdr:row>37</xdr:row>
      <xdr:rowOff>96248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343DCE3-4FF2-C5FC-C505-039155237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37" t="16910" r="7456"/>
        <a:stretch/>
      </xdr:blipFill>
      <xdr:spPr>
        <a:xfrm>
          <a:off x="7600950" y="352425"/>
          <a:ext cx="3105150" cy="6935198"/>
        </a:xfrm>
        <a:prstGeom prst="rect">
          <a:avLst/>
        </a:prstGeom>
      </xdr:spPr>
    </xdr:pic>
    <xdr:clientData/>
  </xdr:twoCellAnchor>
  <xdr:twoCellAnchor editAs="oneCell">
    <xdr:from>
      <xdr:col>11</xdr:col>
      <xdr:colOff>276225</xdr:colOff>
      <xdr:row>2</xdr:row>
      <xdr:rowOff>161925</xdr:rowOff>
    </xdr:from>
    <xdr:to>
      <xdr:col>15</xdr:col>
      <xdr:colOff>323850</xdr:colOff>
      <xdr:row>35</xdr:row>
      <xdr:rowOff>57150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6321C91-E34F-F199-400E-C30093FA0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59" t="6029" r="12823" b="6470"/>
        <a:stretch/>
      </xdr:blipFill>
      <xdr:spPr bwMode="auto">
        <a:xfrm>
          <a:off x="10696575" y="685800"/>
          <a:ext cx="3095625" cy="6181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15</xdr:col>
      <xdr:colOff>400610</xdr:colOff>
      <xdr:row>2</xdr:row>
      <xdr:rowOff>32295</xdr:rowOff>
    </xdr:from>
    <xdr:to>
      <xdr:col>19</xdr:col>
      <xdr:colOff>610161</xdr:colOff>
      <xdr:row>36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8BECF17-E4FA-94BB-46C6-2CA9E35B9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93" t="11779" r="44808" b="10472"/>
        <a:stretch/>
      </xdr:blipFill>
      <xdr:spPr bwMode="auto">
        <a:xfrm>
          <a:off x="13858875" y="558971"/>
          <a:ext cx="3257551" cy="6444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104775</xdr:colOff>
      <xdr:row>206</xdr:row>
      <xdr:rowOff>161925</xdr:rowOff>
    </xdr:from>
    <xdr:to>
      <xdr:col>10</xdr:col>
      <xdr:colOff>681990</xdr:colOff>
      <xdr:row>213</xdr:row>
      <xdr:rowOff>42834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4EBAE2-E671-473E-9919-BA860FEA1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42338625"/>
          <a:ext cx="1304925" cy="1218219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204</xdr:row>
      <xdr:rowOff>28575</xdr:rowOff>
    </xdr:from>
    <xdr:to>
      <xdr:col>10</xdr:col>
      <xdr:colOff>491097</xdr:colOff>
      <xdr:row>206</xdr:row>
      <xdr:rowOff>3765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1F075FC-A60E-44FB-97A2-51F320940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41824275"/>
          <a:ext cx="959727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62230</xdr:colOff>
      <xdr:row>10</xdr:row>
      <xdr:rowOff>114299</xdr:rowOff>
    </xdr:from>
    <xdr:to>
      <xdr:col>21</xdr:col>
      <xdr:colOff>110490</xdr:colOff>
      <xdr:row>27</xdr:row>
      <xdr:rowOff>149198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3699C44-E162-2F11-4505-F308168E7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9830" y="2095499"/>
          <a:ext cx="4605020" cy="3254349"/>
        </a:xfrm>
        <a:prstGeom prst="rect">
          <a:avLst/>
        </a:prstGeom>
      </xdr:spPr>
    </xdr:pic>
    <xdr:clientData/>
  </xdr:twoCellAnchor>
  <xdr:twoCellAnchor editAs="oneCell">
    <xdr:from>
      <xdr:col>11</xdr:col>
      <xdr:colOff>93345</xdr:colOff>
      <xdr:row>0</xdr:row>
      <xdr:rowOff>156211</xdr:rowOff>
    </xdr:from>
    <xdr:to>
      <xdr:col>15</xdr:col>
      <xdr:colOff>491490</xdr:colOff>
      <xdr:row>5</xdr:row>
      <xdr:rowOff>118740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1E8A5AC7-3598-0DC3-57B6-DB716DA517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r="695" b="43576"/>
        <a:stretch/>
      </xdr:blipFill>
      <xdr:spPr>
        <a:xfrm>
          <a:off x="9450705" y="156211"/>
          <a:ext cx="3882390" cy="991229"/>
        </a:xfrm>
        <a:prstGeom prst="rect">
          <a:avLst/>
        </a:prstGeom>
      </xdr:spPr>
    </xdr:pic>
    <xdr:clientData/>
  </xdr:twoCellAnchor>
  <xdr:twoCellAnchor editAs="oneCell">
    <xdr:from>
      <xdr:col>11</xdr:col>
      <xdr:colOff>200558</xdr:colOff>
      <xdr:row>8</xdr:row>
      <xdr:rowOff>13335</xdr:rowOff>
    </xdr:from>
    <xdr:to>
      <xdr:col>12</xdr:col>
      <xdr:colOff>850666</xdr:colOff>
      <xdr:row>25</xdr:row>
      <xdr:rowOff>158115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6D650F2E-6B92-10A2-48FD-6D4DADDF1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94"/>
        <a:stretch/>
      </xdr:blipFill>
      <xdr:spPr>
        <a:xfrm>
          <a:off x="9969398" y="1613535"/>
          <a:ext cx="1549268" cy="3383280"/>
        </a:xfrm>
        <a:prstGeom prst="rect">
          <a:avLst/>
        </a:prstGeom>
      </xdr:spPr>
    </xdr:pic>
    <xdr:clientData/>
  </xdr:twoCellAnchor>
  <xdr:twoCellAnchor editAs="oneCell">
    <xdr:from>
      <xdr:col>9</xdr:col>
      <xdr:colOff>686433</xdr:colOff>
      <xdr:row>9</xdr:row>
      <xdr:rowOff>65415</xdr:rowOff>
    </xdr:from>
    <xdr:to>
      <xdr:col>10</xdr:col>
      <xdr:colOff>1329763</xdr:colOff>
      <xdr:row>26</xdr:row>
      <xdr:rowOff>59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3732AAE0-D90B-2AA6-BEE5-98657E72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5953" y="1856115"/>
          <a:ext cx="1355800" cy="3173144"/>
        </a:xfrm>
        <a:prstGeom prst="rect">
          <a:avLst/>
        </a:prstGeom>
      </xdr:spPr>
    </xdr:pic>
    <xdr:clientData/>
  </xdr:twoCellAnchor>
  <xdr:twoCellAnchor editAs="oneCell">
    <xdr:from>
      <xdr:col>13</xdr:col>
      <xdr:colOff>112395</xdr:colOff>
      <xdr:row>7</xdr:row>
      <xdr:rowOff>140970</xdr:rowOff>
    </xdr:from>
    <xdr:to>
      <xdr:col>15</xdr:col>
      <xdr:colOff>118109</xdr:colOff>
      <xdr:row>26</xdr:row>
      <xdr:rowOff>118110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C8CB6DA-2B57-3A69-9C28-D0AB60B1FD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26" t="6915" r="-1" b="6222"/>
        <a:stretch/>
      </xdr:blipFill>
      <xdr:spPr>
        <a:xfrm>
          <a:off x="11664315" y="1550670"/>
          <a:ext cx="1720214" cy="3596640"/>
        </a:xfrm>
        <a:prstGeom prst="rect">
          <a:avLst/>
        </a:prstGeom>
      </xdr:spPr>
    </xdr:pic>
    <xdr:clientData/>
  </xdr:twoCellAnchor>
  <xdr:twoCellAnchor>
    <xdr:from>
      <xdr:col>8</xdr:col>
      <xdr:colOff>74295</xdr:colOff>
      <xdr:row>0</xdr:row>
      <xdr:rowOff>30480</xdr:rowOff>
    </xdr:from>
    <xdr:to>
      <xdr:col>10</xdr:col>
      <xdr:colOff>685800</xdr:colOff>
      <xdr:row>1</xdr:row>
      <xdr:rowOff>188595</xdr:rowOff>
    </xdr:to>
    <xdr:sp macro="" textlink="">
      <xdr:nvSpPr>
        <xdr:cNvPr id="5" name="Rectángulo: esquinas redondeadas 4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60C64F8-0BB6-C6FB-22EE-DB32E3C55F26}"/>
            </a:ext>
          </a:extLst>
        </xdr:cNvPr>
        <xdr:cNvSpPr/>
      </xdr:nvSpPr>
      <xdr:spPr>
        <a:xfrm>
          <a:off x="6612255" y="30480"/>
          <a:ext cx="2386965" cy="424815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500" b="1" cap="none" spc="0">
              <a:ln w="6600">
                <a:solidFill>
                  <a:schemeClr val="accent1"/>
                </a:solidFill>
                <a:prstDash val="solid"/>
              </a:ln>
              <a:solidFill>
                <a:schemeClr val="bg1"/>
              </a:solidFill>
              <a:effectLst>
                <a:outerShdw dist="38100" dir="2700000" algn="tl" rotWithShape="0">
                  <a:schemeClr val="accent2"/>
                </a:outerShdw>
              </a:effectLst>
            </a:rPr>
            <a:t>IR A MEDIDAS ESPECIALES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785284</xdr:colOff>
      <xdr:row>216</xdr:row>
      <xdr:rowOff>110067</xdr:rowOff>
    </xdr:from>
    <xdr:to>
      <xdr:col>9</xdr:col>
      <xdr:colOff>910290</xdr:colOff>
      <xdr:row>226</xdr:row>
      <xdr:rowOff>33867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746DF09-A73D-419C-B646-C412AB9F8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8784" y="41332150"/>
          <a:ext cx="1983862" cy="1828800"/>
        </a:xfrm>
        <a:prstGeom prst="rect">
          <a:avLst/>
        </a:prstGeom>
      </xdr:spPr>
    </xdr:pic>
    <xdr:clientData/>
  </xdr:twoCellAnchor>
  <xdr:twoCellAnchor>
    <xdr:from>
      <xdr:col>14</xdr:col>
      <xdr:colOff>66887</xdr:colOff>
      <xdr:row>0</xdr:row>
      <xdr:rowOff>36828</xdr:rowOff>
    </xdr:from>
    <xdr:to>
      <xdr:col>17</xdr:col>
      <xdr:colOff>447888</xdr:colOff>
      <xdr:row>2</xdr:row>
      <xdr:rowOff>75161</xdr:rowOff>
    </xdr:to>
    <xdr:sp macro="" textlink="">
      <xdr:nvSpPr>
        <xdr:cNvPr id="4" name="Rectángulo: esquinas redondeada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5ECFD70-E3DD-1C55-91D8-F9920A32D525}"/>
            </a:ext>
          </a:extLst>
        </xdr:cNvPr>
        <xdr:cNvSpPr/>
      </xdr:nvSpPr>
      <xdr:spPr>
        <a:xfrm>
          <a:off x="12758420" y="36828"/>
          <a:ext cx="2667001" cy="504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7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IR A MEDIDAS ESPECIALES</a:t>
          </a:r>
        </a:p>
        <a:p>
          <a:pPr algn="l"/>
          <a:endParaRPr lang="es-ES" sz="17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221</xdr:row>
      <xdr:rowOff>171450</xdr:rowOff>
    </xdr:from>
    <xdr:to>
      <xdr:col>9</xdr:col>
      <xdr:colOff>917485</xdr:colOff>
      <xdr:row>231</xdr:row>
      <xdr:rowOff>110490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9125578-5F65-4007-B437-E48E66339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7833" y="42346033"/>
          <a:ext cx="1979629" cy="1828800"/>
        </a:xfrm>
        <a:prstGeom prst="rect">
          <a:avLst/>
        </a:prstGeom>
      </xdr:spPr>
    </xdr:pic>
    <xdr:clientData/>
  </xdr:twoCellAnchor>
  <xdr:twoCellAnchor>
    <xdr:from>
      <xdr:col>14</xdr:col>
      <xdr:colOff>69638</xdr:colOff>
      <xdr:row>0</xdr:row>
      <xdr:rowOff>48048</xdr:rowOff>
    </xdr:from>
    <xdr:to>
      <xdr:col>17</xdr:col>
      <xdr:colOff>450639</xdr:colOff>
      <xdr:row>2</xdr:row>
      <xdr:rowOff>86381</xdr:rowOff>
    </xdr:to>
    <xdr:sp macro="" textlink="">
      <xdr:nvSpPr>
        <xdr:cNvPr id="2" name="Rectángulo: esquinas redondeada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53363A-F018-4540-A0E8-49B65A887D13}"/>
            </a:ext>
          </a:extLst>
        </xdr:cNvPr>
        <xdr:cNvSpPr/>
      </xdr:nvSpPr>
      <xdr:spPr>
        <a:xfrm>
          <a:off x="12693438" y="48048"/>
          <a:ext cx="2667001" cy="504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7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IR A MEDIDAS ESPECIALES</a:t>
          </a:r>
        </a:p>
        <a:p>
          <a:pPr algn="l"/>
          <a:endParaRPr lang="es-ES" sz="17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669925</xdr:colOff>
      <xdr:row>221</xdr:row>
      <xdr:rowOff>76200</xdr:rowOff>
    </xdr:from>
    <xdr:to>
      <xdr:col>9</xdr:col>
      <xdr:colOff>796836</xdr:colOff>
      <xdr:row>231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129B2F3-F4F5-4E67-A2E2-4F9992265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3425" y="42250783"/>
          <a:ext cx="1983862" cy="1828800"/>
        </a:xfrm>
        <a:prstGeom prst="rect">
          <a:avLst/>
        </a:prstGeom>
      </xdr:spPr>
    </xdr:pic>
    <xdr:clientData/>
  </xdr:twoCellAnchor>
  <xdr:twoCellAnchor>
    <xdr:from>
      <xdr:col>14</xdr:col>
      <xdr:colOff>91227</xdr:colOff>
      <xdr:row>0</xdr:row>
      <xdr:rowOff>42333</xdr:rowOff>
    </xdr:from>
    <xdr:to>
      <xdr:col>17</xdr:col>
      <xdr:colOff>470323</xdr:colOff>
      <xdr:row>2</xdr:row>
      <xdr:rowOff>80666</xdr:rowOff>
    </xdr:to>
    <xdr:sp macro="" textlink="">
      <xdr:nvSpPr>
        <xdr:cNvPr id="2" name="Rectángulo: esquinas redondeada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D89025-2818-44B6-8173-B074456ABB6C}"/>
            </a:ext>
          </a:extLst>
        </xdr:cNvPr>
        <xdr:cNvSpPr/>
      </xdr:nvSpPr>
      <xdr:spPr>
        <a:xfrm>
          <a:off x="13019827" y="42333"/>
          <a:ext cx="2665096" cy="504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7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IR A MEDIDAS ESPECIALES</a:t>
          </a:r>
        </a:p>
        <a:p>
          <a:pPr algn="l"/>
          <a:endParaRPr lang="es-ES" sz="17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739776</xdr:colOff>
      <xdr:row>221</xdr:row>
      <xdr:rowOff>117475</xdr:rowOff>
    </xdr:from>
    <xdr:to>
      <xdr:col>9</xdr:col>
      <xdr:colOff>871978</xdr:colOff>
      <xdr:row>231</xdr:row>
      <xdr:rowOff>41275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19B82B-BBA8-442D-B2E4-58F83F39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3276" y="42292058"/>
          <a:ext cx="1979629" cy="1828800"/>
        </a:xfrm>
        <a:prstGeom prst="rect">
          <a:avLst/>
        </a:prstGeom>
      </xdr:spPr>
    </xdr:pic>
    <xdr:clientData/>
  </xdr:twoCellAnchor>
  <xdr:twoCellAnchor>
    <xdr:from>
      <xdr:col>14</xdr:col>
      <xdr:colOff>76200</xdr:colOff>
      <xdr:row>0</xdr:row>
      <xdr:rowOff>42334</xdr:rowOff>
    </xdr:from>
    <xdr:to>
      <xdr:col>17</xdr:col>
      <xdr:colOff>455296</xdr:colOff>
      <xdr:row>2</xdr:row>
      <xdr:rowOff>80667</xdr:rowOff>
    </xdr:to>
    <xdr:sp macro="" textlink="">
      <xdr:nvSpPr>
        <xdr:cNvPr id="2" name="Rectángulo: esquinas redondeada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D88267-7016-4637-97F9-0038CED1FC77}"/>
            </a:ext>
          </a:extLst>
        </xdr:cNvPr>
        <xdr:cNvSpPr/>
      </xdr:nvSpPr>
      <xdr:spPr>
        <a:xfrm>
          <a:off x="12937067" y="42334"/>
          <a:ext cx="2665096" cy="504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7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IR A MEDIDAS ESPECIALES</a:t>
          </a:r>
        </a:p>
        <a:p>
          <a:pPr algn="l"/>
          <a:endParaRPr lang="es-ES" sz="17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98426</xdr:colOff>
      <xdr:row>222</xdr:row>
      <xdr:rowOff>3175</xdr:rowOff>
    </xdr:from>
    <xdr:to>
      <xdr:col>10</xdr:col>
      <xdr:colOff>101087</xdr:colOff>
      <xdr:row>231</xdr:row>
      <xdr:rowOff>117475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287B0AAC-B25E-45EB-8F3B-97686ECCD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6259" y="42368258"/>
          <a:ext cx="1983862" cy="1828800"/>
        </a:xfrm>
        <a:prstGeom prst="rect">
          <a:avLst/>
        </a:prstGeom>
      </xdr:spPr>
    </xdr:pic>
    <xdr:clientData/>
  </xdr:twoCellAnchor>
  <xdr:twoCellAnchor>
    <xdr:from>
      <xdr:col>14</xdr:col>
      <xdr:colOff>86571</xdr:colOff>
      <xdr:row>0</xdr:row>
      <xdr:rowOff>48895</xdr:rowOff>
    </xdr:from>
    <xdr:to>
      <xdr:col>17</xdr:col>
      <xdr:colOff>467572</xdr:colOff>
      <xdr:row>2</xdr:row>
      <xdr:rowOff>87228</xdr:rowOff>
    </xdr:to>
    <xdr:sp macro="" textlink="">
      <xdr:nvSpPr>
        <xdr:cNvPr id="2" name="Rectángulo: esquinas redondeadas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C71743-5DAD-4310-9914-E3ECBA1A8D89}"/>
            </a:ext>
          </a:extLst>
        </xdr:cNvPr>
        <xdr:cNvSpPr/>
      </xdr:nvSpPr>
      <xdr:spPr>
        <a:xfrm>
          <a:off x="12684971" y="48895"/>
          <a:ext cx="2667001" cy="504000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7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IR A MEDIDAS ESPECIALES</a:t>
          </a:r>
        </a:p>
        <a:p>
          <a:pPr algn="l"/>
          <a:endParaRPr lang="es-ES" sz="17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712469</xdr:colOff>
      <xdr:row>0</xdr:row>
      <xdr:rowOff>0</xdr:rowOff>
    </xdr:from>
    <xdr:ext cx="888789" cy="771525"/>
    <xdr:pic>
      <xdr:nvPicPr>
        <xdr:cNvPr id="2" name="Imagen 1">
          <a:extLst>
            <a:ext uri="{FF2B5EF4-FFF2-40B4-BE49-F238E27FC236}">
              <a16:creationId xmlns:a16="http://schemas.microsoft.com/office/drawing/2014/main" id="{979A7343-6B43-49EF-8380-5A4FA163E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68049" y="0"/>
          <a:ext cx="888789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323850</xdr:colOff>
      <xdr:row>202</xdr:row>
      <xdr:rowOff>133350</xdr:rowOff>
    </xdr:from>
    <xdr:ext cx="888789" cy="771525"/>
    <xdr:pic>
      <xdr:nvPicPr>
        <xdr:cNvPr id="3" name="Imagen 2">
          <a:extLst>
            <a:ext uri="{FF2B5EF4-FFF2-40B4-BE49-F238E27FC236}">
              <a16:creationId xmlns:a16="http://schemas.microsoft.com/office/drawing/2014/main" id="{178D3625-7882-4B62-BB2A-7EA1E63DA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7270" y="37501830"/>
          <a:ext cx="888789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7</xdr:col>
      <xdr:colOff>26741</xdr:colOff>
      <xdr:row>200</xdr:row>
      <xdr:rowOff>123825</xdr:rowOff>
    </xdr:from>
    <xdr:to>
      <xdr:col>9</xdr:col>
      <xdr:colOff>262889</xdr:colOff>
      <xdr:row>208</xdr:row>
      <xdr:rowOff>148590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BDC82B-0663-4DCE-AED5-C5C985784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9441" y="37126545"/>
          <a:ext cx="2118288" cy="1487805"/>
        </a:xfrm>
        <a:prstGeom prst="rect">
          <a:avLst/>
        </a:prstGeom>
      </xdr:spPr>
    </xdr:pic>
    <xdr:clientData/>
  </xdr:twoCellAnchor>
  <xdr:twoCellAnchor editAs="oneCell">
    <xdr:from>
      <xdr:col>6</xdr:col>
      <xdr:colOff>257175</xdr:colOff>
      <xdr:row>197</xdr:row>
      <xdr:rowOff>180975</xdr:rowOff>
    </xdr:from>
    <xdr:to>
      <xdr:col>7</xdr:col>
      <xdr:colOff>454902</xdr:colOff>
      <xdr:row>199</xdr:row>
      <xdr:rowOff>156165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AE719F9-1755-459C-A056-82E05905A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5015" y="36635055"/>
          <a:ext cx="982587" cy="340950"/>
        </a:xfrm>
        <a:prstGeom prst="rect">
          <a:avLst/>
        </a:prstGeom>
      </xdr:spPr>
    </xdr:pic>
    <xdr:clientData/>
  </xdr:twoCellAnchor>
  <xdr:twoCellAnchor editAs="oneCell">
    <xdr:from>
      <xdr:col>6</xdr:col>
      <xdr:colOff>438150</xdr:colOff>
      <xdr:row>2</xdr:row>
      <xdr:rowOff>185739</xdr:rowOff>
    </xdr:from>
    <xdr:to>
      <xdr:col>12</xdr:col>
      <xdr:colOff>137159</xdr:colOff>
      <xdr:row>19</xdr:row>
      <xdr:rowOff>7620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518A10B-83D5-4BB6-AEE4-016DE55C45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77" t="13700" r="15686" b="28860"/>
        <a:stretch/>
      </xdr:blipFill>
      <xdr:spPr>
        <a:xfrm>
          <a:off x="6015990" y="635319"/>
          <a:ext cx="5269229" cy="2930841"/>
        </a:xfrm>
        <a:prstGeom prst="rect">
          <a:avLst/>
        </a:prstGeom>
      </xdr:spPr>
    </xdr:pic>
    <xdr:clientData/>
  </xdr:twoCellAnchor>
  <xdr:twoCellAnchor>
    <xdr:from>
      <xdr:col>6</xdr:col>
      <xdr:colOff>78104</xdr:colOff>
      <xdr:row>0</xdr:row>
      <xdr:rowOff>23904</xdr:rowOff>
    </xdr:from>
    <xdr:to>
      <xdr:col>9</xdr:col>
      <xdr:colOff>163830</xdr:colOff>
      <xdr:row>2</xdr:row>
      <xdr:rowOff>64989</xdr:rowOff>
    </xdr:to>
    <xdr:sp macro="" textlink="">
      <xdr:nvSpPr>
        <xdr:cNvPr id="7" name="Rectángulo: esquinas redondeadas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EE95B97-7986-4E6F-8D67-7D4C47E16F0E}"/>
            </a:ext>
          </a:extLst>
        </xdr:cNvPr>
        <xdr:cNvSpPr/>
      </xdr:nvSpPr>
      <xdr:spPr>
        <a:xfrm>
          <a:off x="5655944" y="23904"/>
          <a:ext cx="2752726" cy="490665"/>
        </a:xfrm>
        <a:prstGeom prst="roundRect">
          <a:avLst/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7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IR A MEDIDAS ESPECIALES</a:t>
          </a:r>
        </a:p>
        <a:p>
          <a:pPr algn="l"/>
          <a:endParaRPr lang="es-ES" sz="1700" b="1" cap="none" spc="0">
            <a:ln w="10160">
              <a:solidFill>
                <a:schemeClr val="accent5"/>
              </a:solidFill>
              <a:prstDash val="solid"/>
            </a:ln>
            <a:solidFill>
              <a:srgbClr val="FFFFFF"/>
            </a:solidFill>
            <a:effectLst>
              <a:outerShdw blurRad="38100" dist="22860" dir="5400000" algn="tl" rotWithShape="0">
                <a:srgbClr val="000000">
                  <a:alpha val="30000"/>
                </a:srgbClr>
              </a:outerShdw>
            </a:effectLst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113628</xdr:colOff>
      <xdr:row>1</xdr:row>
      <xdr:rowOff>47625</xdr:rowOff>
    </xdr:from>
    <xdr:to>
      <xdr:col>8</xdr:col>
      <xdr:colOff>97412</xdr:colOff>
      <xdr:row>34</xdr:row>
      <xdr:rowOff>120595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3AC64B-30DF-A1A1-186E-6BE625A7BD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73" r="4672"/>
        <a:stretch/>
      </xdr:blipFill>
      <xdr:spPr>
        <a:xfrm>
          <a:off x="4799928" y="381000"/>
          <a:ext cx="3117509" cy="6359470"/>
        </a:xfrm>
        <a:prstGeom prst="rect">
          <a:avLst/>
        </a:prstGeom>
      </xdr:spPr>
    </xdr:pic>
    <xdr:clientData/>
  </xdr:twoCellAnchor>
  <xdr:twoCellAnchor editAs="oneCell">
    <xdr:from>
      <xdr:col>8</xdr:col>
      <xdr:colOff>92179</xdr:colOff>
      <xdr:row>1</xdr:row>
      <xdr:rowOff>28575</xdr:rowOff>
    </xdr:from>
    <xdr:to>
      <xdr:col>12</xdr:col>
      <xdr:colOff>266700</xdr:colOff>
      <xdr:row>34</xdr:row>
      <xdr:rowOff>70062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2EFE420-1A40-C593-BA97-CF200FFF42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24" r="2700" b="3943"/>
        <a:stretch/>
      </xdr:blipFill>
      <xdr:spPr>
        <a:xfrm>
          <a:off x="7912204" y="361950"/>
          <a:ext cx="3403496" cy="63279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5DED1-44F7-4DDF-906A-D697AA2E1093}">
  <sheetPr codeName="Hoja1"/>
  <dimension ref="A1:C30"/>
  <sheetViews>
    <sheetView tabSelected="1" workbookViewId="0">
      <selection activeCell="Q8" sqref="Q8"/>
    </sheetView>
  </sheetViews>
  <sheetFormatPr baseColWidth="10" defaultRowHeight="15" x14ac:dyDescent="0.25"/>
  <cols>
    <col min="1" max="1" width="32.5703125" customWidth="1"/>
    <col min="2" max="2" width="34.140625" customWidth="1"/>
    <col min="3" max="3" width="32.42578125" customWidth="1"/>
    <col min="4" max="4" width="3.140625" customWidth="1"/>
  </cols>
  <sheetData>
    <row r="1" spans="1:3" x14ac:dyDescent="0.25">
      <c r="A1" s="142" t="s">
        <v>458</v>
      </c>
      <c r="B1" s="142"/>
      <c r="C1" s="142"/>
    </row>
    <row r="3" spans="1:3" x14ac:dyDescent="0.25">
      <c r="A3" s="51" t="s">
        <v>287</v>
      </c>
      <c r="B3" s="52"/>
      <c r="C3" s="53"/>
    </row>
    <row r="4" spans="1:3" x14ac:dyDescent="0.25">
      <c r="A4" s="54" t="s">
        <v>288</v>
      </c>
      <c r="B4" s="53"/>
      <c r="C4" s="53"/>
    </row>
    <row r="6" spans="1:3" x14ac:dyDescent="0.25">
      <c r="A6" s="55" t="s">
        <v>289</v>
      </c>
      <c r="B6" s="55"/>
      <c r="C6" s="55"/>
    </row>
    <row r="8" spans="1:3" x14ac:dyDescent="0.25">
      <c r="A8" s="51" t="s">
        <v>290</v>
      </c>
      <c r="B8" s="51"/>
      <c r="C8" s="51"/>
    </row>
    <row r="9" spans="1:3" x14ac:dyDescent="0.25">
      <c r="A9" s="51" t="s">
        <v>291</v>
      </c>
      <c r="B9" s="51"/>
      <c r="C9" s="51"/>
    </row>
    <row r="14" spans="1:3" ht="15.75" thickBot="1" x14ac:dyDescent="0.3"/>
    <row r="15" spans="1:3" x14ac:dyDescent="0.25">
      <c r="A15" s="136" t="s">
        <v>292</v>
      </c>
      <c r="B15" s="137"/>
      <c r="C15" s="138"/>
    </row>
    <row r="16" spans="1:3" x14ac:dyDescent="0.25">
      <c r="A16" s="139"/>
      <c r="B16" s="140"/>
      <c r="C16" s="141"/>
    </row>
    <row r="17" spans="1:3" x14ac:dyDescent="0.25">
      <c r="A17" s="139"/>
      <c r="B17" s="140"/>
      <c r="C17" s="141"/>
    </row>
    <row r="18" spans="1:3" ht="24" thickBot="1" x14ac:dyDescent="0.3">
      <c r="A18" s="56"/>
      <c r="B18" s="68"/>
      <c r="C18" s="57" t="s">
        <v>293</v>
      </c>
    </row>
    <row r="19" spans="1:3" ht="19.5" thickBot="1" x14ac:dyDescent="0.3">
      <c r="A19" s="58" t="s">
        <v>296</v>
      </c>
      <c r="B19" s="59" t="s">
        <v>297</v>
      </c>
      <c r="C19" s="70"/>
    </row>
    <row r="20" spans="1:3" ht="19.5" thickBot="1" x14ac:dyDescent="0.3">
      <c r="A20" s="58" t="s">
        <v>296</v>
      </c>
      <c r="B20" s="60" t="s">
        <v>298</v>
      </c>
      <c r="C20" s="71"/>
    </row>
    <row r="21" spans="1:3" ht="19.5" thickBot="1" x14ac:dyDescent="0.3">
      <c r="A21" s="58" t="s">
        <v>296</v>
      </c>
      <c r="B21" s="60" t="s">
        <v>299</v>
      </c>
      <c r="C21" s="71"/>
    </row>
    <row r="22" spans="1:3" ht="19.5" thickBot="1" x14ac:dyDescent="0.3">
      <c r="A22" s="58" t="s">
        <v>296</v>
      </c>
      <c r="B22" s="60" t="s">
        <v>300</v>
      </c>
      <c r="C22" s="71"/>
    </row>
    <row r="23" spans="1:3" ht="19.5" thickBot="1" x14ac:dyDescent="0.3">
      <c r="A23" s="58" t="s">
        <v>296</v>
      </c>
      <c r="B23" s="60" t="s">
        <v>301</v>
      </c>
      <c r="C23" s="71"/>
    </row>
    <row r="24" spans="1:3" ht="19.5" thickBot="1" x14ac:dyDescent="0.3">
      <c r="A24" s="58" t="s">
        <v>296</v>
      </c>
      <c r="B24" s="60" t="s">
        <v>302</v>
      </c>
      <c r="C24" s="71"/>
    </row>
    <row r="25" spans="1:3" ht="19.5" thickBot="1" x14ac:dyDescent="0.3">
      <c r="A25" s="58" t="s">
        <v>296</v>
      </c>
      <c r="B25" s="60" t="s">
        <v>285</v>
      </c>
      <c r="C25" s="71"/>
    </row>
    <row r="26" spans="1:3" x14ac:dyDescent="0.25">
      <c r="A26" s="61"/>
      <c r="C26" s="62"/>
    </row>
    <row r="27" spans="1:3" x14ac:dyDescent="0.25">
      <c r="A27" s="61"/>
      <c r="C27" s="62"/>
    </row>
    <row r="28" spans="1:3" x14ac:dyDescent="0.25">
      <c r="A28" s="61"/>
      <c r="C28" s="62"/>
    </row>
    <row r="29" spans="1:3" x14ac:dyDescent="0.25">
      <c r="A29" s="63" t="s">
        <v>294</v>
      </c>
      <c r="B29" s="69"/>
      <c r="C29" s="64"/>
    </row>
    <row r="30" spans="1:3" ht="15.75" thickBot="1" x14ac:dyDescent="0.3">
      <c r="A30" s="65" t="s">
        <v>295</v>
      </c>
      <c r="B30" s="66"/>
      <c r="C30" s="67"/>
    </row>
  </sheetData>
  <sheetProtection algorithmName="SHA-512" hashValue="eKkz9UkZtB+AJBTS7L6RKA5f4IW3l1T3ggR9nluIf+NyOkIHehOEpFfkCa9Eiv7lsTWt2GkDpB72pMZVt5O+Aw==" saltValue="MjegHa6mNLVgIw3hUA5TmA==" spinCount="100000" sheet="1" formatCells="0" formatColumns="0" formatRows="0" insertColumns="0" insertRows="0" insertHyperlinks="0" deleteColumns="0" deleteRows="0" sort="0" autoFilter="0" pivotTables="0"/>
  <mergeCells count="2">
    <mergeCell ref="A15:C17"/>
    <mergeCell ref="A1:C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FEB5-2CB3-4576-9BC1-96065BD73411}">
  <dimension ref="A1:O220"/>
  <sheetViews>
    <sheetView showZeros="0" zoomScaleNormal="100" workbookViewId="0">
      <selection activeCell="B169" sqref="B1:B1048576"/>
    </sheetView>
  </sheetViews>
  <sheetFormatPr baseColWidth="10" defaultRowHeight="15" x14ac:dyDescent="0.25"/>
  <cols>
    <col min="1" max="1" width="33" bestFit="1" customWidth="1"/>
    <col min="2" max="2" width="12.7109375" style="2" hidden="1" customWidth="1"/>
    <col min="3" max="3" width="10.140625" style="1" bestFit="1" customWidth="1"/>
    <col min="4" max="4" width="15.7109375" style="1" customWidth="1"/>
    <col min="5" max="5" width="11.5703125" style="1"/>
    <col min="6" max="6" width="15.85546875" style="2" bestFit="1" customWidth="1"/>
    <col min="8" max="8" width="19.7109375" customWidth="1"/>
    <col min="9" max="9" width="11.140625" customWidth="1"/>
    <col min="10" max="10" width="10.140625" customWidth="1"/>
    <col min="11" max="11" width="16.42578125" customWidth="1"/>
  </cols>
  <sheetData>
    <row r="1" spans="1:15" ht="26.25" x14ac:dyDescent="0.4">
      <c r="A1" s="143" t="s">
        <v>443</v>
      </c>
      <c r="B1" s="143"/>
      <c r="C1" s="143"/>
      <c r="D1" s="143"/>
      <c r="E1" s="47"/>
      <c r="F1" s="47"/>
      <c r="G1" s="130" t="s">
        <v>449</v>
      </c>
      <c r="H1" s="134" t="s">
        <v>451</v>
      </c>
      <c r="I1" s="132"/>
      <c r="J1" s="130" t="s">
        <v>449</v>
      </c>
      <c r="K1" s="133" t="s">
        <v>428</v>
      </c>
      <c r="O1" s="130" t="s">
        <v>450</v>
      </c>
    </row>
    <row r="2" spans="1:15" s="2" customFormat="1" x14ac:dyDescent="0.25">
      <c r="B2" s="35"/>
      <c r="C2" s="21" t="s">
        <v>445</v>
      </c>
      <c r="D2" s="125" t="s">
        <v>263</v>
      </c>
    </row>
    <row r="3" spans="1:15" x14ac:dyDescent="0.25">
      <c r="A3" t="s">
        <v>0</v>
      </c>
      <c r="B3" s="26">
        <v>14.915736000000001</v>
      </c>
      <c r="C3" s="4"/>
      <c r="D3" s="26">
        <f>IFERROR((ROUNDUP((C3*B3),2)),"REVISAR")</f>
        <v>0</v>
      </c>
      <c r="F3" s="1"/>
      <c r="H3" s="27"/>
    </row>
    <row r="4" spans="1:15" x14ac:dyDescent="0.25">
      <c r="A4" t="s">
        <v>1</v>
      </c>
      <c r="B4" s="26">
        <v>14.915736000000001</v>
      </c>
      <c r="C4" s="4"/>
      <c r="D4" s="26">
        <f t="shared" ref="D4:D67" si="0">IFERROR((ROUNDUP((C4*B4),2)),"REVISAR")</f>
        <v>0</v>
      </c>
      <c r="F4" s="1"/>
      <c r="H4" s="27"/>
    </row>
    <row r="5" spans="1:15" x14ac:dyDescent="0.25">
      <c r="A5" t="s">
        <v>2</v>
      </c>
      <c r="B5" s="26">
        <v>16.393871999999998</v>
      </c>
      <c r="C5" s="4"/>
      <c r="D5" s="26">
        <f t="shared" si="0"/>
        <v>0</v>
      </c>
      <c r="F5" s="1"/>
      <c r="H5" s="27"/>
    </row>
    <row r="6" spans="1:15" x14ac:dyDescent="0.25">
      <c r="A6" t="s">
        <v>3</v>
      </c>
      <c r="B6" s="26">
        <v>17.872008000000001</v>
      </c>
      <c r="C6" s="4"/>
      <c r="D6" s="26">
        <f t="shared" si="0"/>
        <v>0</v>
      </c>
      <c r="F6" s="1"/>
      <c r="H6" s="27"/>
    </row>
    <row r="7" spans="1:15" x14ac:dyDescent="0.25">
      <c r="A7" t="s">
        <v>4</v>
      </c>
      <c r="B7" s="26">
        <v>19.350144000000004</v>
      </c>
      <c r="C7" s="4"/>
      <c r="D7" s="26">
        <f t="shared" si="0"/>
        <v>0</v>
      </c>
      <c r="F7" s="1"/>
      <c r="H7" s="27"/>
    </row>
    <row r="8" spans="1:15" x14ac:dyDescent="0.25">
      <c r="A8" t="s">
        <v>5</v>
      </c>
      <c r="B8" s="26">
        <v>20.828279999999999</v>
      </c>
      <c r="C8" s="4"/>
      <c r="D8" s="26">
        <f t="shared" si="0"/>
        <v>0</v>
      </c>
      <c r="F8" s="1"/>
      <c r="H8" s="27"/>
    </row>
    <row r="9" spans="1:15" x14ac:dyDescent="0.25">
      <c r="A9" t="s">
        <v>119</v>
      </c>
      <c r="B9" s="26">
        <v>23.784552000000001</v>
      </c>
      <c r="C9" s="4"/>
      <c r="D9" s="26">
        <f t="shared" si="0"/>
        <v>0</v>
      </c>
      <c r="F9" s="1"/>
      <c r="H9" s="27"/>
    </row>
    <row r="10" spans="1:15" x14ac:dyDescent="0.25">
      <c r="A10" t="s">
        <v>120</v>
      </c>
      <c r="B10" s="26">
        <v>26.875200000000003</v>
      </c>
      <c r="C10" s="4"/>
      <c r="D10" s="26">
        <f t="shared" si="0"/>
        <v>0</v>
      </c>
      <c r="F10" s="1"/>
      <c r="H10" s="27"/>
    </row>
    <row r="11" spans="1:15" x14ac:dyDescent="0.25">
      <c r="A11" t="s">
        <v>6</v>
      </c>
      <c r="B11" s="26">
        <v>28.353336000000006</v>
      </c>
      <c r="C11" s="4"/>
      <c r="D11" s="26">
        <f t="shared" si="0"/>
        <v>0</v>
      </c>
      <c r="F11" s="1"/>
      <c r="H11" s="27"/>
    </row>
    <row r="12" spans="1:15" x14ac:dyDescent="0.25">
      <c r="A12" t="s">
        <v>121</v>
      </c>
      <c r="B12" s="26">
        <v>31.309608000000004</v>
      </c>
      <c r="C12" s="4"/>
      <c r="D12" s="26">
        <f t="shared" si="0"/>
        <v>0</v>
      </c>
      <c r="F12" s="1"/>
      <c r="H12" s="27"/>
    </row>
    <row r="13" spans="1:15" s="2" customFormat="1" x14ac:dyDescent="0.25">
      <c r="A13" t="s">
        <v>7</v>
      </c>
      <c r="B13" s="26">
        <v>37.222152000000001</v>
      </c>
      <c r="C13" s="4"/>
      <c r="D13" s="26">
        <f t="shared" si="0"/>
        <v>0</v>
      </c>
      <c r="E13" s="1"/>
      <c r="F13" s="1"/>
      <c r="H13" s="13"/>
    </row>
    <row r="14" spans="1:15" s="2" customFormat="1" x14ac:dyDescent="0.25">
      <c r="A14" t="s">
        <v>8</v>
      </c>
      <c r="B14" s="13"/>
      <c r="C14" s="21" t="s">
        <v>445</v>
      </c>
      <c r="D14" s="26"/>
    </row>
    <row r="15" spans="1:15" s="2" customFormat="1" x14ac:dyDescent="0.25">
      <c r="A15" t="s">
        <v>9</v>
      </c>
      <c r="B15" s="26">
        <v>16.393871999999998</v>
      </c>
      <c r="C15" s="4"/>
      <c r="D15" s="26">
        <f t="shared" si="0"/>
        <v>0</v>
      </c>
      <c r="E15" s="1"/>
      <c r="F15" s="1"/>
    </row>
    <row r="16" spans="1:15" s="2" customFormat="1" x14ac:dyDescent="0.25">
      <c r="A16" t="s">
        <v>10</v>
      </c>
      <c r="B16" s="26">
        <v>17.872008000000001</v>
      </c>
      <c r="C16" s="4"/>
      <c r="D16" s="26">
        <f t="shared" si="0"/>
        <v>0</v>
      </c>
      <c r="E16" s="1"/>
      <c r="F16" s="1"/>
    </row>
    <row r="17" spans="1:12" s="2" customFormat="1" x14ac:dyDescent="0.25">
      <c r="A17" t="s">
        <v>11</v>
      </c>
      <c r="B17" s="26">
        <v>19.350144000000004</v>
      </c>
      <c r="C17" s="4"/>
      <c r="D17" s="26">
        <f t="shared" si="0"/>
        <v>0</v>
      </c>
      <c r="E17" s="1"/>
      <c r="F17" s="1"/>
    </row>
    <row r="18" spans="1:12" s="2" customFormat="1" x14ac:dyDescent="0.25">
      <c r="A18" t="s">
        <v>12</v>
      </c>
      <c r="B18" s="26">
        <v>19.350144000000004</v>
      </c>
      <c r="C18" s="4"/>
      <c r="D18" s="26">
        <f t="shared" si="0"/>
        <v>0</v>
      </c>
      <c r="E18" s="1"/>
      <c r="F18" s="1"/>
    </row>
    <row r="19" spans="1:12" s="2" customFormat="1" x14ac:dyDescent="0.25">
      <c r="A19" t="s">
        <v>13</v>
      </c>
      <c r="B19" s="26">
        <v>20.828279999999999</v>
      </c>
      <c r="C19" s="4"/>
      <c r="D19" s="26">
        <f t="shared" si="0"/>
        <v>0</v>
      </c>
      <c r="E19" s="1"/>
      <c r="F19" s="1"/>
    </row>
    <row r="20" spans="1:12" s="2" customFormat="1" x14ac:dyDescent="0.25">
      <c r="A20" t="s">
        <v>14</v>
      </c>
      <c r="B20" s="26">
        <v>23.784552000000001</v>
      </c>
      <c r="C20" s="4"/>
      <c r="D20" s="26">
        <f t="shared" si="0"/>
        <v>0</v>
      </c>
      <c r="E20" s="89"/>
      <c r="F20" s="89"/>
      <c r="G20" s="89"/>
      <c r="H20" s="89"/>
      <c r="I20" s="89"/>
      <c r="K20" s="89"/>
      <c r="L20" s="89"/>
    </row>
    <row r="21" spans="1:12" s="2" customFormat="1" x14ac:dyDescent="0.25">
      <c r="A21" t="s">
        <v>122</v>
      </c>
      <c r="B21" s="26">
        <v>25.262688000000004</v>
      </c>
      <c r="C21" s="4"/>
      <c r="D21" s="26">
        <f t="shared" si="0"/>
        <v>0</v>
      </c>
      <c r="E21" s="1"/>
      <c r="F21" s="1"/>
    </row>
    <row r="22" spans="1:12" s="2" customFormat="1" x14ac:dyDescent="0.25">
      <c r="A22" t="s">
        <v>123</v>
      </c>
      <c r="B22" s="26">
        <v>26.875200000000003</v>
      </c>
      <c r="C22" s="4"/>
      <c r="D22" s="26">
        <f t="shared" si="0"/>
        <v>0</v>
      </c>
      <c r="E22" s="74"/>
      <c r="F22" s="1"/>
      <c r="H22" s="168"/>
      <c r="I22" s="168"/>
      <c r="J22" s="168"/>
    </row>
    <row r="23" spans="1:12" s="2" customFormat="1" x14ac:dyDescent="0.25">
      <c r="A23" t="s">
        <v>15</v>
      </c>
      <c r="B23" s="26">
        <v>28.353336000000006</v>
      </c>
      <c r="C23" s="4"/>
      <c r="D23" s="26">
        <f t="shared" si="0"/>
        <v>0</v>
      </c>
      <c r="E23" s="74"/>
      <c r="F23" s="1"/>
      <c r="H23" s="168"/>
      <c r="I23" s="168"/>
      <c r="J23" s="168"/>
    </row>
    <row r="24" spans="1:12" s="2" customFormat="1" x14ac:dyDescent="0.25">
      <c r="A24" t="s">
        <v>124</v>
      </c>
      <c r="B24" s="26">
        <v>32.787743999999996</v>
      </c>
      <c r="C24" s="4"/>
      <c r="D24" s="26">
        <f t="shared" si="0"/>
        <v>0</v>
      </c>
      <c r="E24" s="74"/>
      <c r="F24" s="1"/>
      <c r="H24" s="168"/>
      <c r="I24" s="168"/>
      <c r="J24" s="168"/>
    </row>
    <row r="25" spans="1:12" s="2" customFormat="1" x14ac:dyDescent="0.25">
      <c r="A25" t="s">
        <v>125</v>
      </c>
      <c r="B25" s="26">
        <v>38.700288000000008</v>
      </c>
      <c r="C25" s="4"/>
      <c r="D25" s="26">
        <f t="shared" si="0"/>
        <v>0</v>
      </c>
      <c r="E25" s="74"/>
      <c r="F25" s="1"/>
      <c r="H25" s="168"/>
      <c r="I25" s="168"/>
      <c r="J25" s="168"/>
    </row>
    <row r="26" spans="1:12" s="2" customFormat="1" x14ac:dyDescent="0.25">
      <c r="A26"/>
      <c r="B26" s="13"/>
      <c r="C26" s="21" t="s">
        <v>445</v>
      </c>
      <c r="D26" s="26"/>
      <c r="E26" s="74"/>
      <c r="F26" s="1"/>
      <c r="H26" s="84"/>
      <c r="I26" s="84"/>
      <c r="J26" s="84"/>
    </row>
    <row r="27" spans="1:12" s="2" customFormat="1" x14ac:dyDescent="0.25">
      <c r="A27" t="s">
        <v>16</v>
      </c>
      <c r="B27" s="26">
        <v>22.306416000000002</v>
      </c>
      <c r="C27" s="4"/>
      <c r="D27" s="26">
        <f t="shared" si="0"/>
        <v>0</v>
      </c>
      <c r="E27" s="74"/>
      <c r="F27" s="1"/>
      <c r="H27" s="84"/>
      <c r="I27" s="84"/>
      <c r="J27" s="84"/>
    </row>
    <row r="28" spans="1:12" s="2" customFormat="1" x14ac:dyDescent="0.25">
      <c r="A28" t="s">
        <v>17</v>
      </c>
      <c r="B28" s="26">
        <v>23.784552000000001</v>
      </c>
      <c r="C28" s="4"/>
      <c r="D28" s="26">
        <f t="shared" si="0"/>
        <v>0</v>
      </c>
      <c r="E28" s="74"/>
      <c r="F28" s="1"/>
      <c r="H28" s="84"/>
      <c r="I28" s="84"/>
      <c r="J28" s="84"/>
    </row>
    <row r="29" spans="1:12" s="2" customFormat="1" x14ac:dyDescent="0.25">
      <c r="A29" t="s">
        <v>18</v>
      </c>
      <c r="B29" s="26">
        <v>26.875200000000003</v>
      </c>
      <c r="C29" s="4"/>
      <c r="D29" s="26">
        <f t="shared" si="0"/>
        <v>0</v>
      </c>
      <c r="E29" s="74"/>
      <c r="F29" s="1"/>
      <c r="H29" s="84"/>
      <c r="I29" s="84"/>
      <c r="J29" s="84"/>
    </row>
    <row r="30" spans="1:12" s="2" customFormat="1" x14ac:dyDescent="0.25">
      <c r="A30" t="s">
        <v>19</v>
      </c>
      <c r="B30" s="26">
        <v>29.831472000000002</v>
      </c>
      <c r="C30" s="4"/>
      <c r="D30" s="26">
        <f t="shared" si="0"/>
        <v>0</v>
      </c>
      <c r="E30" s="74"/>
      <c r="F30" s="1"/>
      <c r="H30" s="84"/>
      <c r="I30" s="84"/>
      <c r="J30" s="84"/>
    </row>
    <row r="31" spans="1:12" s="2" customFormat="1" x14ac:dyDescent="0.25">
      <c r="A31" t="s">
        <v>20</v>
      </c>
      <c r="B31" s="26">
        <v>34.265880000000003</v>
      </c>
      <c r="C31" s="4"/>
      <c r="D31" s="26">
        <f t="shared" si="0"/>
        <v>0</v>
      </c>
      <c r="E31" s="74"/>
      <c r="F31" s="1"/>
      <c r="H31" s="84"/>
      <c r="I31" s="84"/>
      <c r="J31" s="84"/>
    </row>
    <row r="32" spans="1:12" s="2" customFormat="1" x14ac:dyDescent="0.25">
      <c r="A32" t="s">
        <v>21</v>
      </c>
      <c r="B32" s="26">
        <v>35.744016000000002</v>
      </c>
      <c r="C32" s="4"/>
      <c r="D32" s="26">
        <f t="shared" si="0"/>
        <v>0</v>
      </c>
      <c r="E32" s="74"/>
      <c r="F32" s="1"/>
      <c r="H32" s="84"/>
      <c r="I32" s="84"/>
      <c r="J32" s="84"/>
    </row>
    <row r="33" spans="1:10" s="2" customFormat="1" x14ac:dyDescent="0.25">
      <c r="A33" t="s">
        <v>126</v>
      </c>
      <c r="B33" s="26">
        <v>38.700288000000008</v>
      </c>
      <c r="C33" s="4"/>
      <c r="D33" s="26">
        <f t="shared" si="0"/>
        <v>0</v>
      </c>
      <c r="E33" s="74"/>
      <c r="F33" s="1"/>
      <c r="H33" s="84"/>
      <c r="I33" s="84"/>
      <c r="J33" s="84"/>
    </row>
    <row r="34" spans="1:10" s="2" customFormat="1" x14ac:dyDescent="0.25">
      <c r="A34" t="s">
        <v>127</v>
      </c>
      <c r="B34" s="26">
        <v>41.656559999999999</v>
      </c>
      <c r="C34" s="4"/>
      <c r="D34" s="26">
        <f t="shared" si="0"/>
        <v>0</v>
      </c>
      <c r="E34" s="74"/>
      <c r="F34" s="1"/>
      <c r="H34" s="84"/>
      <c r="I34" s="84"/>
      <c r="J34" s="84"/>
    </row>
    <row r="35" spans="1:10" s="2" customFormat="1" x14ac:dyDescent="0.25">
      <c r="A35" t="s">
        <v>22</v>
      </c>
      <c r="B35" s="26">
        <v>43.134696000000005</v>
      </c>
      <c r="C35" s="4"/>
      <c r="D35" s="26">
        <f t="shared" si="0"/>
        <v>0</v>
      </c>
      <c r="E35" s="74"/>
      <c r="F35" s="1"/>
      <c r="H35" s="84"/>
      <c r="I35" s="84"/>
      <c r="J35" s="84"/>
    </row>
    <row r="36" spans="1:10" s="2" customFormat="1" x14ac:dyDescent="0.25">
      <c r="A36" t="s">
        <v>128</v>
      </c>
      <c r="B36" s="26">
        <v>46.225344</v>
      </c>
      <c r="C36" s="4"/>
      <c r="D36" s="26">
        <f t="shared" si="0"/>
        <v>0</v>
      </c>
      <c r="E36" s="74"/>
      <c r="F36" s="1"/>
      <c r="H36" s="84"/>
      <c r="I36" s="84"/>
      <c r="J36" s="84"/>
    </row>
    <row r="37" spans="1:10" s="2" customFormat="1" x14ac:dyDescent="0.25">
      <c r="A37" t="s">
        <v>23</v>
      </c>
      <c r="B37" s="26">
        <v>52.137888000000004</v>
      </c>
      <c r="C37" s="4"/>
      <c r="D37" s="26">
        <f t="shared" si="0"/>
        <v>0</v>
      </c>
      <c r="E37" s="74"/>
      <c r="F37" s="1"/>
      <c r="H37" s="84"/>
      <c r="I37" s="84"/>
      <c r="J37" s="84"/>
    </row>
    <row r="38" spans="1:10" s="2" customFormat="1" x14ac:dyDescent="0.25">
      <c r="A38"/>
      <c r="B38" s="13"/>
      <c r="C38" s="21" t="s">
        <v>445</v>
      </c>
      <c r="D38" s="26"/>
      <c r="E38" s="84"/>
      <c r="H38" s="168"/>
      <c r="I38" s="168"/>
      <c r="J38" s="168"/>
    </row>
    <row r="39" spans="1:10" s="2" customFormat="1" x14ac:dyDescent="0.25">
      <c r="A39" t="s">
        <v>24</v>
      </c>
      <c r="B39" s="26">
        <v>23.784552000000001</v>
      </c>
      <c r="C39" s="4"/>
      <c r="D39" s="26">
        <f t="shared" si="0"/>
        <v>0</v>
      </c>
      <c r="E39" s="74"/>
      <c r="F39" s="1"/>
      <c r="H39" s="168"/>
      <c r="I39" s="168"/>
      <c r="J39" s="168"/>
    </row>
    <row r="40" spans="1:10" s="2" customFormat="1" x14ac:dyDescent="0.25">
      <c r="A40" t="s">
        <v>25</v>
      </c>
      <c r="B40" s="26">
        <v>26.875200000000003</v>
      </c>
      <c r="C40" s="4"/>
      <c r="D40" s="26">
        <f t="shared" si="0"/>
        <v>0</v>
      </c>
      <c r="E40" s="74"/>
      <c r="F40" s="1"/>
      <c r="H40" s="168"/>
      <c r="I40" s="168"/>
      <c r="J40" s="168"/>
    </row>
    <row r="41" spans="1:10" s="2" customFormat="1" x14ac:dyDescent="0.25">
      <c r="A41" t="s">
        <v>26</v>
      </c>
      <c r="B41" s="26">
        <v>28.353336000000006</v>
      </c>
      <c r="C41" s="4"/>
      <c r="D41" s="26">
        <f t="shared" si="0"/>
        <v>0</v>
      </c>
      <c r="E41" s="74"/>
      <c r="F41" s="1"/>
      <c r="I41" s="84"/>
    </row>
    <row r="42" spans="1:10" s="2" customFormat="1" x14ac:dyDescent="0.25">
      <c r="A42" t="s">
        <v>27</v>
      </c>
      <c r="B42" s="26">
        <v>31.309608000000004</v>
      </c>
      <c r="C42" s="4"/>
      <c r="D42" s="26">
        <f t="shared" si="0"/>
        <v>0</v>
      </c>
      <c r="E42" s="74"/>
      <c r="F42" s="1"/>
      <c r="I42" s="84"/>
    </row>
    <row r="43" spans="1:10" s="2" customFormat="1" x14ac:dyDescent="0.25">
      <c r="A43" t="s">
        <v>28</v>
      </c>
      <c r="B43" s="26">
        <v>35.744016000000002</v>
      </c>
      <c r="C43" s="4"/>
      <c r="D43" s="26">
        <f t="shared" si="0"/>
        <v>0</v>
      </c>
      <c r="E43" s="74"/>
      <c r="F43" s="1"/>
      <c r="H43" s="168"/>
      <c r="I43" s="168"/>
      <c r="J43" s="168"/>
    </row>
    <row r="44" spans="1:10" s="2" customFormat="1" x14ac:dyDescent="0.25">
      <c r="A44" t="s">
        <v>29</v>
      </c>
      <c r="B44" s="26">
        <v>37.222152000000001</v>
      </c>
      <c r="C44" s="4"/>
      <c r="D44" s="26">
        <f t="shared" si="0"/>
        <v>0</v>
      </c>
      <c r="E44" s="74"/>
      <c r="F44" s="1"/>
      <c r="I44" s="84"/>
    </row>
    <row r="45" spans="1:10" s="2" customFormat="1" x14ac:dyDescent="0.25">
      <c r="A45" t="s">
        <v>129</v>
      </c>
      <c r="B45" s="26">
        <v>40.178424000000007</v>
      </c>
      <c r="C45" s="4"/>
      <c r="D45" s="26">
        <f t="shared" si="0"/>
        <v>0</v>
      </c>
      <c r="E45" s="74"/>
      <c r="F45" s="1"/>
      <c r="H45" s="168"/>
      <c r="I45" s="168"/>
      <c r="J45" s="168"/>
    </row>
    <row r="46" spans="1:10" s="2" customFormat="1" x14ac:dyDescent="0.25">
      <c r="A46" t="s">
        <v>130</v>
      </c>
      <c r="B46" s="26">
        <v>43.134696000000005</v>
      </c>
      <c r="C46" s="4"/>
      <c r="D46" s="26">
        <f t="shared" si="0"/>
        <v>0</v>
      </c>
      <c r="E46" s="74"/>
      <c r="F46" s="1"/>
      <c r="H46" s="168"/>
      <c r="I46" s="168"/>
      <c r="J46" s="168"/>
    </row>
    <row r="47" spans="1:10" s="2" customFormat="1" x14ac:dyDescent="0.25">
      <c r="A47" t="s">
        <v>30</v>
      </c>
      <c r="B47" s="26">
        <v>44.747207999999993</v>
      </c>
      <c r="C47" s="4"/>
      <c r="D47" s="26">
        <f t="shared" si="0"/>
        <v>0</v>
      </c>
      <c r="E47" s="74"/>
      <c r="F47" s="1"/>
      <c r="H47" s="168"/>
      <c r="I47" s="168"/>
      <c r="J47" s="168"/>
    </row>
    <row r="48" spans="1:10" s="2" customFormat="1" x14ac:dyDescent="0.25">
      <c r="A48" t="s">
        <v>131</v>
      </c>
      <c r="B48" s="26">
        <v>47.703479999999999</v>
      </c>
      <c r="C48" s="4"/>
      <c r="D48" s="26">
        <f t="shared" si="0"/>
        <v>0</v>
      </c>
      <c r="E48" s="74"/>
      <c r="F48" s="1"/>
      <c r="I48" s="84"/>
    </row>
    <row r="49" spans="1:10" s="2" customFormat="1" x14ac:dyDescent="0.25">
      <c r="A49" t="s">
        <v>132</v>
      </c>
      <c r="B49" s="26">
        <v>53.616024000000003</v>
      </c>
      <c r="C49" s="4"/>
      <c r="D49" s="26">
        <f t="shared" si="0"/>
        <v>0</v>
      </c>
      <c r="E49" s="74"/>
      <c r="F49" s="1"/>
      <c r="H49" s="168"/>
      <c r="I49" s="168"/>
      <c r="J49" s="168"/>
    </row>
    <row r="50" spans="1:10" s="2" customFormat="1" x14ac:dyDescent="0.25">
      <c r="A50"/>
      <c r="B50" s="13"/>
      <c r="C50" s="21" t="s">
        <v>445</v>
      </c>
      <c r="D50" s="26"/>
      <c r="E50" s="84"/>
      <c r="I50" s="84"/>
    </row>
    <row r="51" spans="1:10" s="2" customFormat="1" x14ac:dyDescent="0.25">
      <c r="A51" t="s">
        <v>31</v>
      </c>
      <c r="B51" s="26">
        <v>26.875200000000003</v>
      </c>
      <c r="C51" s="4"/>
      <c r="D51" s="26">
        <f t="shared" si="0"/>
        <v>0</v>
      </c>
      <c r="E51" s="74"/>
      <c r="F51" s="1"/>
      <c r="I51" s="84"/>
    </row>
    <row r="52" spans="1:10" s="2" customFormat="1" x14ac:dyDescent="0.25">
      <c r="A52" t="s">
        <v>32</v>
      </c>
      <c r="B52" s="26">
        <v>28.353336000000006</v>
      </c>
      <c r="C52" s="4"/>
      <c r="D52" s="26">
        <f t="shared" si="0"/>
        <v>0</v>
      </c>
      <c r="E52" s="74"/>
      <c r="F52" s="1"/>
      <c r="H52" s="168"/>
      <c r="I52" s="168"/>
      <c r="J52" s="168"/>
    </row>
    <row r="53" spans="1:10" s="2" customFormat="1" x14ac:dyDescent="0.25">
      <c r="A53" t="s">
        <v>33</v>
      </c>
      <c r="B53" s="26">
        <v>29.831472000000002</v>
      </c>
      <c r="C53" s="4"/>
      <c r="D53" s="26">
        <f t="shared" si="0"/>
        <v>0</v>
      </c>
      <c r="E53" s="74"/>
      <c r="F53" s="1"/>
      <c r="H53" s="168"/>
      <c r="I53" s="168"/>
      <c r="J53" s="168"/>
    </row>
    <row r="54" spans="1:10" s="2" customFormat="1" x14ac:dyDescent="0.25">
      <c r="A54" t="s">
        <v>34</v>
      </c>
      <c r="B54" s="26">
        <v>31.309608000000004</v>
      </c>
      <c r="C54" s="4"/>
      <c r="D54" s="26">
        <f t="shared" si="0"/>
        <v>0</v>
      </c>
      <c r="E54" s="74"/>
      <c r="F54" s="1"/>
      <c r="H54" s="168"/>
      <c r="I54" s="168"/>
      <c r="J54" s="168"/>
    </row>
    <row r="55" spans="1:10" s="2" customFormat="1" x14ac:dyDescent="0.25">
      <c r="A55" t="s">
        <v>35</v>
      </c>
      <c r="B55" s="26">
        <v>37.222152000000001</v>
      </c>
      <c r="C55" s="4"/>
      <c r="D55" s="26">
        <f t="shared" si="0"/>
        <v>0</v>
      </c>
      <c r="E55" s="74"/>
      <c r="F55" s="1"/>
      <c r="I55" s="84"/>
    </row>
    <row r="56" spans="1:10" s="2" customFormat="1" x14ac:dyDescent="0.25">
      <c r="A56" t="s">
        <v>36</v>
      </c>
      <c r="B56" s="26">
        <v>40.178424000000007</v>
      </c>
      <c r="C56" s="4"/>
      <c r="D56" s="26">
        <f t="shared" si="0"/>
        <v>0</v>
      </c>
      <c r="E56" s="1"/>
      <c r="F56" s="1"/>
      <c r="I56" s="84"/>
    </row>
    <row r="57" spans="1:10" s="2" customFormat="1" x14ac:dyDescent="0.25">
      <c r="A57" t="s">
        <v>133</v>
      </c>
      <c r="B57" s="26">
        <v>41.656559999999999</v>
      </c>
      <c r="C57" s="4"/>
      <c r="D57" s="26">
        <f t="shared" si="0"/>
        <v>0</v>
      </c>
      <c r="E57" s="1"/>
      <c r="F57" s="1"/>
      <c r="H57" s="168"/>
      <c r="I57" s="168"/>
      <c r="J57" s="168"/>
    </row>
    <row r="58" spans="1:10" s="2" customFormat="1" x14ac:dyDescent="0.25">
      <c r="A58" t="s">
        <v>134</v>
      </c>
      <c r="B58" s="26">
        <v>44.747207999999993</v>
      </c>
      <c r="C58" s="4"/>
      <c r="D58" s="26">
        <f t="shared" si="0"/>
        <v>0</v>
      </c>
      <c r="E58" s="1"/>
      <c r="F58" s="1"/>
      <c r="H58" s="168"/>
      <c r="I58" s="168"/>
      <c r="J58" s="168"/>
    </row>
    <row r="59" spans="1:10" s="2" customFormat="1" x14ac:dyDescent="0.25">
      <c r="A59" t="s">
        <v>37</v>
      </c>
      <c r="B59" s="26">
        <v>47.703479999999999</v>
      </c>
      <c r="C59" s="4"/>
      <c r="D59" s="26">
        <f t="shared" si="0"/>
        <v>0</v>
      </c>
      <c r="E59" s="1"/>
      <c r="F59" s="1"/>
      <c r="I59" s="84"/>
    </row>
    <row r="60" spans="1:10" s="2" customFormat="1" x14ac:dyDescent="0.25">
      <c r="A60" t="s">
        <v>135</v>
      </c>
      <c r="B60" s="26">
        <v>50.659752000000005</v>
      </c>
      <c r="C60" s="4"/>
      <c r="D60" s="26">
        <f t="shared" si="0"/>
        <v>0</v>
      </c>
      <c r="E60" s="1"/>
      <c r="F60" s="1"/>
      <c r="I60" s="84"/>
    </row>
    <row r="61" spans="1:10" s="2" customFormat="1" x14ac:dyDescent="0.25">
      <c r="A61" t="s">
        <v>136</v>
      </c>
      <c r="B61" s="26">
        <v>56.572296000000001</v>
      </c>
      <c r="C61" s="4"/>
      <c r="D61" s="26">
        <f t="shared" si="0"/>
        <v>0</v>
      </c>
      <c r="E61" s="1"/>
      <c r="F61" s="1"/>
      <c r="I61" s="84"/>
    </row>
    <row r="62" spans="1:10" s="2" customFormat="1" x14ac:dyDescent="0.25">
      <c r="A62"/>
      <c r="B62" s="13"/>
      <c r="C62" s="21" t="s">
        <v>445</v>
      </c>
      <c r="D62" s="26"/>
      <c r="H62" s="168"/>
      <c r="I62" s="168"/>
      <c r="J62" s="168"/>
    </row>
    <row r="63" spans="1:10" s="2" customFormat="1" x14ac:dyDescent="0.25">
      <c r="A63" t="s">
        <v>38</v>
      </c>
      <c r="B63" s="26">
        <v>28.353336000000006</v>
      </c>
      <c r="C63" s="4"/>
      <c r="D63" s="26">
        <f t="shared" si="0"/>
        <v>0</v>
      </c>
      <c r="E63" s="1"/>
      <c r="F63" s="1"/>
      <c r="I63" s="84"/>
    </row>
    <row r="64" spans="1:10" s="2" customFormat="1" x14ac:dyDescent="0.25">
      <c r="A64" t="s">
        <v>39</v>
      </c>
      <c r="B64" s="26">
        <v>29.831472000000002</v>
      </c>
      <c r="C64" s="4"/>
      <c r="D64" s="26">
        <f t="shared" si="0"/>
        <v>0</v>
      </c>
      <c r="E64" s="1"/>
      <c r="F64" s="1"/>
      <c r="I64" s="84"/>
    </row>
    <row r="65" spans="1:10" s="2" customFormat="1" x14ac:dyDescent="0.25">
      <c r="A65" t="s">
        <v>40</v>
      </c>
      <c r="B65" s="26">
        <v>32.787743999999996</v>
      </c>
      <c r="C65" s="4"/>
      <c r="D65" s="26">
        <f t="shared" si="0"/>
        <v>0</v>
      </c>
      <c r="E65" s="1"/>
      <c r="F65" s="1"/>
      <c r="I65" s="84"/>
    </row>
    <row r="66" spans="1:10" s="2" customFormat="1" x14ac:dyDescent="0.25">
      <c r="A66" t="s">
        <v>41</v>
      </c>
      <c r="B66" s="26">
        <v>35.744016000000002</v>
      </c>
      <c r="C66" s="4"/>
      <c r="D66" s="26">
        <f t="shared" si="0"/>
        <v>0</v>
      </c>
      <c r="E66" s="1"/>
      <c r="F66" s="1"/>
      <c r="H66" s="168"/>
      <c r="I66" s="168"/>
      <c r="J66" s="168"/>
    </row>
    <row r="67" spans="1:10" s="2" customFormat="1" x14ac:dyDescent="0.25">
      <c r="A67" t="s">
        <v>42</v>
      </c>
      <c r="B67" s="26">
        <v>40.178424000000007</v>
      </c>
      <c r="C67" s="4"/>
      <c r="D67" s="26">
        <f t="shared" si="0"/>
        <v>0</v>
      </c>
      <c r="E67" s="1"/>
      <c r="F67" s="1"/>
      <c r="H67" s="168"/>
      <c r="I67" s="168"/>
      <c r="J67" s="168"/>
    </row>
    <row r="68" spans="1:10" s="2" customFormat="1" x14ac:dyDescent="0.25">
      <c r="A68" t="s">
        <v>43</v>
      </c>
      <c r="B68" s="26">
        <v>43.134696000000005</v>
      </c>
      <c r="C68" s="4"/>
      <c r="D68" s="26">
        <f t="shared" ref="D68:D131" si="1">IFERROR((ROUNDUP((C68*B68),2)),"REVISAR")</f>
        <v>0</v>
      </c>
      <c r="E68" s="1"/>
      <c r="F68" s="1"/>
      <c r="H68" s="168"/>
      <c r="I68" s="168"/>
      <c r="J68" s="168"/>
    </row>
    <row r="69" spans="1:10" s="2" customFormat="1" x14ac:dyDescent="0.25">
      <c r="A69" t="s">
        <v>137</v>
      </c>
      <c r="B69" s="26">
        <v>47.703479999999999</v>
      </c>
      <c r="C69" s="4"/>
      <c r="D69" s="26">
        <f t="shared" si="1"/>
        <v>0</v>
      </c>
      <c r="E69" s="1"/>
      <c r="F69" s="1"/>
      <c r="I69" s="84"/>
    </row>
    <row r="70" spans="1:10" s="2" customFormat="1" x14ac:dyDescent="0.25">
      <c r="A70" t="s">
        <v>138</v>
      </c>
      <c r="B70" s="26">
        <v>50.659752000000005</v>
      </c>
      <c r="C70" s="4"/>
      <c r="D70" s="26">
        <f t="shared" si="1"/>
        <v>0</v>
      </c>
      <c r="E70" s="1"/>
      <c r="F70" s="1"/>
      <c r="I70" s="84"/>
    </row>
    <row r="71" spans="1:10" s="2" customFormat="1" x14ac:dyDescent="0.25">
      <c r="A71" t="s">
        <v>44</v>
      </c>
      <c r="B71" s="26">
        <v>53.616024000000003</v>
      </c>
      <c r="C71" s="4"/>
      <c r="D71" s="26">
        <f t="shared" si="1"/>
        <v>0</v>
      </c>
      <c r="E71" s="1"/>
      <c r="F71" s="1"/>
      <c r="I71" s="84"/>
    </row>
    <row r="72" spans="1:10" s="2" customFormat="1" x14ac:dyDescent="0.25">
      <c r="A72" t="s">
        <v>139</v>
      </c>
      <c r="B72" s="26">
        <v>55.094160000000002</v>
      </c>
      <c r="C72" s="4"/>
      <c r="D72" s="26">
        <f t="shared" si="1"/>
        <v>0</v>
      </c>
      <c r="E72" s="1"/>
      <c r="F72" s="1"/>
    </row>
    <row r="73" spans="1:10" s="2" customFormat="1" x14ac:dyDescent="0.25">
      <c r="A73" t="s">
        <v>140</v>
      </c>
      <c r="B73" s="26">
        <v>58.050432000000008</v>
      </c>
      <c r="C73" s="4"/>
      <c r="D73" s="26">
        <f t="shared" si="1"/>
        <v>0</v>
      </c>
      <c r="E73" s="1"/>
      <c r="F73" s="1"/>
    </row>
    <row r="74" spans="1:10" s="2" customFormat="1" x14ac:dyDescent="0.25">
      <c r="A74"/>
      <c r="B74" s="13"/>
      <c r="C74" s="21" t="s">
        <v>445</v>
      </c>
      <c r="D74" s="26"/>
    </row>
    <row r="75" spans="1:10" s="2" customFormat="1" x14ac:dyDescent="0.25">
      <c r="A75" t="s">
        <v>45</v>
      </c>
      <c r="B75" s="26">
        <v>31.309608000000004</v>
      </c>
      <c r="C75" s="4"/>
      <c r="D75" s="26">
        <f t="shared" si="1"/>
        <v>0</v>
      </c>
      <c r="E75" s="1"/>
      <c r="F75" s="1"/>
    </row>
    <row r="76" spans="1:10" s="2" customFormat="1" x14ac:dyDescent="0.25">
      <c r="A76" t="s">
        <v>46</v>
      </c>
      <c r="B76" s="26">
        <v>32.787743999999996</v>
      </c>
      <c r="C76" s="4"/>
      <c r="D76" s="26">
        <f t="shared" si="1"/>
        <v>0</v>
      </c>
      <c r="E76" s="1"/>
      <c r="F76" s="1"/>
    </row>
    <row r="77" spans="1:10" s="2" customFormat="1" x14ac:dyDescent="0.25">
      <c r="A77" t="s">
        <v>47</v>
      </c>
      <c r="B77" s="26">
        <v>35.744016000000002</v>
      </c>
      <c r="C77" s="4"/>
      <c r="D77" s="26">
        <f t="shared" si="1"/>
        <v>0</v>
      </c>
      <c r="E77" s="1"/>
      <c r="F77" s="1"/>
    </row>
    <row r="78" spans="1:10" s="2" customFormat="1" x14ac:dyDescent="0.25">
      <c r="A78" t="s">
        <v>48</v>
      </c>
      <c r="B78" s="26">
        <v>38.700288000000008</v>
      </c>
      <c r="C78" s="4"/>
      <c r="D78" s="26">
        <f t="shared" si="1"/>
        <v>0</v>
      </c>
      <c r="E78" s="1"/>
      <c r="F78" s="1"/>
    </row>
    <row r="79" spans="1:10" s="2" customFormat="1" x14ac:dyDescent="0.25">
      <c r="A79" t="s">
        <v>49</v>
      </c>
      <c r="B79" s="26">
        <v>43.134696000000005</v>
      </c>
      <c r="C79" s="4"/>
      <c r="D79" s="26">
        <f t="shared" si="1"/>
        <v>0</v>
      </c>
      <c r="E79" s="1"/>
      <c r="F79" s="1"/>
    </row>
    <row r="80" spans="1:10" s="2" customFormat="1" x14ac:dyDescent="0.25">
      <c r="A80" t="s">
        <v>50</v>
      </c>
      <c r="B80" s="26">
        <v>46.225344</v>
      </c>
      <c r="C80" s="4"/>
      <c r="D80" s="26">
        <f t="shared" si="1"/>
        <v>0</v>
      </c>
      <c r="E80" s="1"/>
      <c r="F80" s="1"/>
    </row>
    <row r="81" spans="1:6" s="2" customFormat="1" x14ac:dyDescent="0.25">
      <c r="A81" t="s">
        <v>141</v>
      </c>
      <c r="B81" s="26">
        <v>49.181616000000005</v>
      </c>
      <c r="C81" s="4"/>
      <c r="D81" s="26">
        <f t="shared" si="1"/>
        <v>0</v>
      </c>
      <c r="E81" s="1"/>
      <c r="F81" s="1"/>
    </row>
    <row r="82" spans="1:6" s="2" customFormat="1" x14ac:dyDescent="0.25">
      <c r="A82" t="s">
        <v>142</v>
      </c>
      <c r="B82" s="26">
        <v>52.137888000000004</v>
      </c>
      <c r="C82" s="4"/>
      <c r="D82" s="26">
        <f t="shared" si="1"/>
        <v>0</v>
      </c>
      <c r="E82" s="1"/>
      <c r="F82" s="1"/>
    </row>
    <row r="83" spans="1:6" s="2" customFormat="1" x14ac:dyDescent="0.25">
      <c r="A83" t="s">
        <v>143</v>
      </c>
      <c r="B83" s="26">
        <v>55.094160000000002</v>
      </c>
      <c r="C83" s="4"/>
      <c r="D83" s="26">
        <f t="shared" si="1"/>
        <v>0</v>
      </c>
      <c r="E83" s="1"/>
      <c r="F83" s="1"/>
    </row>
    <row r="84" spans="1:6" s="2" customFormat="1" x14ac:dyDescent="0.25">
      <c r="A84" t="s">
        <v>144</v>
      </c>
      <c r="B84" s="26">
        <v>58.050432000000008</v>
      </c>
      <c r="C84" s="4"/>
      <c r="D84" s="26">
        <f t="shared" si="1"/>
        <v>0</v>
      </c>
      <c r="E84" s="1"/>
      <c r="F84" s="1"/>
    </row>
    <row r="85" spans="1:6" s="2" customFormat="1" x14ac:dyDescent="0.25">
      <c r="A85" t="s">
        <v>145</v>
      </c>
      <c r="B85" s="26">
        <v>61.006704000000006</v>
      </c>
      <c r="C85" s="4"/>
      <c r="D85" s="26">
        <f t="shared" si="1"/>
        <v>0</v>
      </c>
      <c r="E85" s="1"/>
      <c r="F85" s="1"/>
    </row>
    <row r="86" spans="1:6" s="2" customFormat="1" x14ac:dyDescent="0.25">
      <c r="A86"/>
      <c r="B86" s="13"/>
      <c r="C86" s="21" t="s">
        <v>445</v>
      </c>
      <c r="D86" s="26"/>
    </row>
    <row r="87" spans="1:6" s="2" customFormat="1" x14ac:dyDescent="0.25">
      <c r="A87" t="s">
        <v>51</v>
      </c>
      <c r="B87" s="26">
        <v>32.787743999999996</v>
      </c>
      <c r="C87" s="4"/>
      <c r="D87" s="26">
        <f t="shared" si="1"/>
        <v>0</v>
      </c>
      <c r="E87" s="1"/>
      <c r="F87" s="1"/>
    </row>
    <row r="88" spans="1:6" s="2" customFormat="1" x14ac:dyDescent="0.25">
      <c r="A88" t="s">
        <v>52</v>
      </c>
      <c r="B88" s="26">
        <v>34.265880000000003</v>
      </c>
      <c r="C88" s="4"/>
      <c r="D88" s="26">
        <f t="shared" si="1"/>
        <v>0</v>
      </c>
      <c r="E88" s="1"/>
      <c r="F88" s="1"/>
    </row>
    <row r="89" spans="1:6" s="2" customFormat="1" x14ac:dyDescent="0.25">
      <c r="A89" t="s">
        <v>53</v>
      </c>
      <c r="B89" s="26">
        <v>37.222152000000001</v>
      </c>
      <c r="C89" s="4"/>
      <c r="D89" s="26">
        <f t="shared" si="1"/>
        <v>0</v>
      </c>
      <c r="E89" s="1"/>
      <c r="F89" s="1"/>
    </row>
    <row r="90" spans="1:6" s="2" customFormat="1" x14ac:dyDescent="0.25">
      <c r="A90" t="s">
        <v>54</v>
      </c>
      <c r="B90" s="26">
        <v>40.178424000000007</v>
      </c>
      <c r="C90" s="4"/>
      <c r="D90" s="26">
        <f t="shared" si="1"/>
        <v>0</v>
      </c>
      <c r="E90" s="1"/>
      <c r="F90" s="1"/>
    </row>
    <row r="91" spans="1:6" s="2" customFormat="1" x14ac:dyDescent="0.25">
      <c r="A91" t="s">
        <v>55</v>
      </c>
      <c r="B91" s="26">
        <v>46.225344</v>
      </c>
      <c r="C91" s="4"/>
      <c r="D91" s="26">
        <f t="shared" si="1"/>
        <v>0</v>
      </c>
      <c r="E91" s="1"/>
      <c r="F91" s="1"/>
    </row>
    <row r="92" spans="1:6" s="2" customFormat="1" x14ac:dyDescent="0.25">
      <c r="A92" t="s">
        <v>56</v>
      </c>
      <c r="B92" s="26">
        <v>50.659752000000005</v>
      </c>
      <c r="C92" s="4"/>
      <c r="D92" s="26">
        <f t="shared" si="1"/>
        <v>0</v>
      </c>
      <c r="E92" s="1"/>
      <c r="F92" s="1"/>
    </row>
    <row r="93" spans="1:6" s="2" customFormat="1" x14ac:dyDescent="0.25">
      <c r="A93" t="s">
        <v>146</v>
      </c>
      <c r="B93" s="26">
        <v>53.616024000000003</v>
      </c>
      <c r="C93" s="4"/>
      <c r="D93" s="26">
        <f t="shared" si="1"/>
        <v>0</v>
      </c>
      <c r="E93" s="1"/>
      <c r="F93" s="1"/>
    </row>
    <row r="94" spans="1:6" s="2" customFormat="1" x14ac:dyDescent="0.25">
      <c r="A94" t="s">
        <v>147</v>
      </c>
      <c r="B94" s="26">
        <v>55.094160000000002</v>
      </c>
      <c r="C94" s="4"/>
      <c r="D94" s="26">
        <f t="shared" si="1"/>
        <v>0</v>
      </c>
      <c r="E94" s="1"/>
      <c r="F94" s="1"/>
    </row>
    <row r="95" spans="1:6" s="2" customFormat="1" x14ac:dyDescent="0.25">
      <c r="A95" t="s">
        <v>148</v>
      </c>
      <c r="B95" s="26">
        <v>58.050432000000008</v>
      </c>
      <c r="C95" s="4"/>
      <c r="D95" s="26">
        <f t="shared" si="1"/>
        <v>0</v>
      </c>
      <c r="E95" s="1"/>
      <c r="F95" s="1"/>
    </row>
    <row r="96" spans="1:6" s="2" customFormat="1" x14ac:dyDescent="0.25">
      <c r="A96" t="s">
        <v>149</v>
      </c>
      <c r="B96" s="26">
        <v>61.006704000000006</v>
      </c>
      <c r="C96" s="4"/>
      <c r="D96" s="26">
        <f t="shared" si="1"/>
        <v>0</v>
      </c>
      <c r="E96" s="1"/>
      <c r="F96" s="1"/>
    </row>
    <row r="97" spans="1:6" s="2" customFormat="1" x14ac:dyDescent="0.25">
      <c r="A97" t="s">
        <v>150</v>
      </c>
      <c r="B97" s="26">
        <v>64.097352000000001</v>
      </c>
      <c r="C97" s="4"/>
      <c r="D97" s="26">
        <f t="shared" si="1"/>
        <v>0</v>
      </c>
      <c r="E97" s="1"/>
      <c r="F97" s="1"/>
    </row>
    <row r="98" spans="1:6" s="2" customFormat="1" x14ac:dyDescent="0.25">
      <c r="A98"/>
      <c r="B98" s="13"/>
      <c r="C98" s="21" t="s">
        <v>445</v>
      </c>
      <c r="D98" s="26"/>
      <c r="E98" s="1"/>
      <c r="F98" s="1"/>
    </row>
    <row r="99" spans="1:6" s="2" customFormat="1" x14ac:dyDescent="0.25">
      <c r="A99" t="s">
        <v>57</v>
      </c>
      <c r="B99" s="26">
        <v>32.787743999999996</v>
      </c>
      <c r="C99" s="4"/>
      <c r="D99" s="26">
        <f t="shared" si="1"/>
        <v>0</v>
      </c>
      <c r="E99" s="1"/>
      <c r="F99" s="1"/>
    </row>
    <row r="100" spans="1:6" s="2" customFormat="1" x14ac:dyDescent="0.25">
      <c r="A100" t="s">
        <v>58</v>
      </c>
      <c r="B100" s="26">
        <v>35.744016000000002</v>
      </c>
      <c r="C100" s="4"/>
      <c r="D100" s="26">
        <f t="shared" si="1"/>
        <v>0</v>
      </c>
      <c r="E100" s="1"/>
      <c r="F100" s="1"/>
    </row>
    <row r="101" spans="1:6" s="2" customFormat="1" x14ac:dyDescent="0.25">
      <c r="A101" t="s">
        <v>59</v>
      </c>
      <c r="B101" s="26">
        <v>38.700288000000008</v>
      </c>
      <c r="C101" s="4"/>
      <c r="D101" s="26">
        <f t="shared" si="1"/>
        <v>0</v>
      </c>
      <c r="E101" s="1"/>
      <c r="F101" s="1"/>
    </row>
    <row r="102" spans="1:6" s="2" customFormat="1" x14ac:dyDescent="0.25">
      <c r="A102" t="s">
        <v>60</v>
      </c>
      <c r="B102" s="26">
        <v>43.134696000000005</v>
      </c>
      <c r="C102" s="4"/>
      <c r="D102" s="26">
        <f t="shared" si="1"/>
        <v>0</v>
      </c>
      <c r="E102" s="1"/>
      <c r="F102" s="1"/>
    </row>
    <row r="103" spans="1:6" s="2" customFormat="1" x14ac:dyDescent="0.25">
      <c r="A103" t="s">
        <v>61</v>
      </c>
      <c r="B103" s="26">
        <v>47.703479999999999</v>
      </c>
      <c r="C103" s="4"/>
      <c r="D103" s="26">
        <f t="shared" si="1"/>
        <v>0</v>
      </c>
      <c r="E103" s="1"/>
      <c r="F103" s="1"/>
    </row>
    <row r="104" spans="1:6" s="2" customFormat="1" x14ac:dyDescent="0.25">
      <c r="A104" t="s">
        <v>62</v>
      </c>
      <c r="B104" s="26">
        <v>53.616024000000003</v>
      </c>
      <c r="C104" s="4"/>
      <c r="D104" s="26">
        <f t="shared" si="1"/>
        <v>0</v>
      </c>
      <c r="E104" s="1"/>
      <c r="F104" s="1"/>
    </row>
    <row r="105" spans="1:6" s="2" customFormat="1" x14ac:dyDescent="0.25">
      <c r="A105"/>
      <c r="B105" s="13"/>
      <c r="C105" s="21" t="s">
        <v>445</v>
      </c>
      <c r="D105" s="26"/>
      <c r="E105" s="1"/>
      <c r="F105" s="1"/>
    </row>
    <row r="106" spans="1:6" s="2" customFormat="1" x14ac:dyDescent="0.25">
      <c r="A106" t="s">
        <v>63</v>
      </c>
      <c r="B106" s="26">
        <v>34.265880000000003</v>
      </c>
      <c r="C106" s="4"/>
      <c r="D106" s="26">
        <f t="shared" si="1"/>
        <v>0</v>
      </c>
      <c r="E106" s="1"/>
      <c r="F106" s="1"/>
    </row>
    <row r="107" spans="1:6" s="2" customFormat="1" x14ac:dyDescent="0.25">
      <c r="A107" t="s">
        <v>64</v>
      </c>
      <c r="B107" s="26">
        <v>37.222152000000001</v>
      </c>
      <c r="C107" s="4"/>
      <c r="D107" s="26">
        <f t="shared" si="1"/>
        <v>0</v>
      </c>
      <c r="E107" s="1"/>
      <c r="F107" s="1"/>
    </row>
    <row r="108" spans="1:6" s="2" customFormat="1" x14ac:dyDescent="0.25">
      <c r="A108" t="s">
        <v>65</v>
      </c>
      <c r="B108" s="26">
        <v>40.178424000000007</v>
      </c>
      <c r="C108" s="4"/>
      <c r="D108" s="26">
        <f t="shared" si="1"/>
        <v>0</v>
      </c>
      <c r="E108" s="1"/>
      <c r="F108" s="1"/>
    </row>
    <row r="109" spans="1:6" s="2" customFormat="1" x14ac:dyDescent="0.25">
      <c r="A109" t="s">
        <v>66</v>
      </c>
      <c r="B109" s="26">
        <v>44.747207999999993</v>
      </c>
      <c r="C109" s="4"/>
      <c r="D109" s="26">
        <f t="shared" si="1"/>
        <v>0</v>
      </c>
      <c r="E109" s="1"/>
      <c r="F109" s="1"/>
    </row>
    <row r="110" spans="1:6" s="2" customFormat="1" x14ac:dyDescent="0.25">
      <c r="A110" t="s">
        <v>67</v>
      </c>
      <c r="B110" s="26">
        <v>49.181616000000005</v>
      </c>
      <c r="C110" s="4"/>
      <c r="D110" s="26">
        <f t="shared" si="1"/>
        <v>0</v>
      </c>
      <c r="E110" s="1"/>
      <c r="F110" s="1"/>
    </row>
    <row r="111" spans="1:6" s="2" customFormat="1" x14ac:dyDescent="0.25">
      <c r="A111" t="s">
        <v>68</v>
      </c>
      <c r="B111" s="26">
        <v>55.094160000000002</v>
      </c>
      <c r="C111" s="4"/>
      <c r="D111" s="26">
        <f t="shared" si="1"/>
        <v>0</v>
      </c>
      <c r="E111" s="1"/>
      <c r="F111" s="1"/>
    </row>
    <row r="112" spans="1:6" s="2" customFormat="1" x14ac:dyDescent="0.25">
      <c r="A112" t="s">
        <v>8</v>
      </c>
      <c r="B112" s="13"/>
      <c r="C112" s="21" t="s">
        <v>445</v>
      </c>
      <c r="D112" s="26"/>
    </row>
    <row r="113" spans="1:6" s="2" customFormat="1" x14ac:dyDescent="0.25">
      <c r="A113" t="s">
        <v>69</v>
      </c>
      <c r="B113" s="26">
        <v>35.744016000000002</v>
      </c>
      <c r="C113" s="4"/>
      <c r="D113" s="26">
        <f t="shared" si="1"/>
        <v>0</v>
      </c>
      <c r="E113" s="1"/>
      <c r="F113" s="1"/>
    </row>
    <row r="114" spans="1:6" s="2" customFormat="1" x14ac:dyDescent="0.25">
      <c r="A114" t="s">
        <v>70</v>
      </c>
      <c r="B114" s="26">
        <v>38.700288000000008</v>
      </c>
      <c r="C114" s="4"/>
      <c r="D114" s="26">
        <f t="shared" si="1"/>
        <v>0</v>
      </c>
      <c r="E114" s="1"/>
      <c r="F114" s="1"/>
    </row>
    <row r="115" spans="1:6" s="2" customFormat="1" x14ac:dyDescent="0.25">
      <c r="A115" t="s">
        <v>71</v>
      </c>
      <c r="B115" s="26">
        <v>41.656559999999999</v>
      </c>
      <c r="C115" s="4"/>
      <c r="D115" s="26">
        <f t="shared" si="1"/>
        <v>0</v>
      </c>
      <c r="E115" s="1"/>
      <c r="F115" s="1"/>
    </row>
    <row r="116" spans="1:6" s="2" customFormat="1" x14ac:dyDescent="0.25">
      <c r="A116" t="s">
        <v>72</v>
      </c>
      <c r="B116" s="26">
        <v>46.225344</v>
      </c>
      <c r="C116" s="4"/>
      <c r="D116" s="26">
        <f t="shared" si="1"/>
        <v>0</v>
      </c>
      <c r="E116" s="1"/>
      <c r="F116" s="1"/>
    </row>
    <row r="117" spans="1:6" s="2" customFormat="1" x14ac:dyDescent="0.25">
      <c r="A117" t="s">
        <v>73</v>
      </c>
      <c r="B117" s="26">
        <v>50.659752000000005</v>
      </c>
      <c r="C117" s="4"/>
      <c r="D117" s="26">
        <f t="shared" si="1"/>
        <v>0</v>
      </c>
      <c r="E117" s="1"/>
      <c r="F117" s="1"/>
    </row>
    <row r="118" spans="1:6" s="2" customFormat="1" x14ac:dyDescent="0.25">
      <c r="A118" t="s">
        <v>74</v>
      </c>
      <c r="B118" s="26">
        <v>56.572296000000001</v>
      </c>
      <c r="C118" s="4"/>
      <c r="D118" s="26">
        <f t="shared" si="1"/>
        <v>0</v>
      </c>
      <c r="E118" s="1"/>
      <c r="F118" s="1"/>
    </row>
    <row r="119" spans="1:6" s="2" customFormat="1" x14ac:dyDescent="0.25">
      <c r="A119" t="s">
        <v>151</v>
      </c>
      <c r="B119" s="26">
        <v>59.528568</v>
      </c>
      <c r="C119" s="4"/>
      <c r="D119" s="26">
        <f t="shared" si="1"/>
        <v>0</v>
      </c>
      <c r="E119" s="1"/>
      <c r="F119" s="1"/>
    </row>
    <row r="120" spans="1:6" s="2" customFormat="1" x14ac:dyDescent="0.25">
      <c r="A120" t="s">
        <v>152</v>
      </c>
      <c r="B120" s="26">
        <v>62.619216000000009</v>
      </c>
      <c r="C120" s="4"/>
      <c r="D120" s="26">
        <f t="shared" si="1"/>
        <v>0</v>
      </c>
      <c r="E120" s="1"/>
      <c r="F120" s="1"/>
    </row>
    <row r="121" spans="1:6" s="2" customFormat="1" x14ac:dyDescent="0.25">
      <c r="A121" t="s">
        <v>153</v>
      </c>
      <c r="B121" s="26">
        <v>70.009896000000012</v>
      </c>
      <c r="C121" s="4"/>
      <c r="D121" s="26">
        <f t="shared" si="1"/>
        <v>0</v>
      </c>
      <c r="E121" s="1"/>
      <c r="F121" s="1"/>
    </row>
    <row r="122" spans="1:6" s="2" customFormat="1" x14ac:dyDescent="0.25">
      <c r="A122" t="s">
        <v>154</v>
      </c>
      <c r="B122" s="26">
        <v>72.966167999999996</v>
      </c>
      <c r="C122" s="4"/>
      <c r="D122" s="26">
        <f t="shared" si="1"/>
        <v>0</v>
      </c>
      <c r="E122" s="1"/>
      <c r="F122" s="1"/>
    </row>
    <row r="123" spans="1:6" s="2" customFormat="1" x14ac:dyDescent="0.25">
      <c r="A123" t="s">
        <v>155</v>
      </c>
      <c r="B123" s="26">
        <v>77.400576000000015</v>
      </c>
      <c r="C123" s="4"/>
      <c r="D123" s="26">
        <f t="shared" si="1"/>
        <v>0</v>
      </c>
      <c r="E123" s="1"/>
      <c r="F123" s="1"/>
    </row>
    <row r="124" spans="1:6" s="2" customFormat="1" x14ac:dyDescent="0.25">
      <c r="A124" t="s">
        <v>8</v>
      </c>
      <c r="B124" s="13"/>
      <c r="C124" s="21" t="s">
        <v>445</v>
      </c>
      <c r="D124" s="26"/>
    </row>
    <row r="125" spans="1:6" s="2" customFormat="1" x14ac:dyDescent="0.25">
      <c r="A125" t="s">
        <v>75</v>
      </c>
      <c r="B125" s="26">
        <v>35.744016000000002</v>
      </c>
      <c r="C125" s="4"/>
      <c r="D125" s="26">
        <f t="shared" si="1"/>
        <v>0</v>
      </c>
      <c r="E125" s="1"/>
      <c r="F125" s="1"/>
    </row>
    <row r="126" spans="1:6" s="2" customFormat="1" x14ac:dyDescent="0.25">
      <c r="A126" t="s">
        <v>76</v>
      </c>
      <c r="B126" s="26">
        <v>40.178424000000007</v>
      </c>
      <c r="C126" s="4"/>
      <c r="D126" s="26">
        <f t="shared" si="1"/>
        <v>0</v>
      </c>
      <c r="E126" s="1"/>
      <c r="F126" s="1"/>
    </row>
    <row r="127" spans="1:6" s="2" customFormat="1" x14ac:dyDescent="0.25">
      <c r="A127" t="s">
        <v>77</v>
      </c>
      <c r="B127" s="26">
        <v>43.134696000000005</v>
      </c>
      <c r="C127" s="4"/>
      <c r="D127" s="26">
        <f t="shared" si="1"/>
        <v>0</v>
      </c>
      <c r="E127" s="1"/>
      <c r="F127" s="1"/>
    </row>
    <row r="128" spans="1:6" s="2" customFormat="1" x14ac:dyDescent="0.25">
      <c r="A128" t="s">
        <v>78</v>
      </c>
      <c r="B128" s="26">
        <v>47.703479999999999</v>
      </c>
      <c r="C128" s="4"/>
      <c r="D128" s="26">
        <f t="shared" si="1"/>
        <v>0</v>
      </c>
      <c r="E128" s="1"/>
      <c r="F128" s="1"/>
    </row>
    <row r="129" spans="1:6" s="2" customFormat="1" x14ac:dyDescent="0.25">
      <c r="A129" t="s">
        <v>79</v>
      </c>
      <c r="B129" s="26">
        <v>52.137888000000004</v>
      </c>
      <c r="C129" s="4"/>
      <c r="D129" s="26">
        <f t="shared" si="1"/>
        <v>0</v>
      </c>
      <c r="E129" s="1"/>
      <c r="F129" s="1"/>
    </row>
    <row r="130" spans="1:6" s="2" customFormat="1" x14ac:dyDescent="0.25">
      <c r="A130" t="s">
        <v>80</v>
      </c>
      <c r="B130" s="26">
        <v>59.528568</v>
      </c>
      <c r="C130" s="4"/>
      <c r="D130" s="26">
        <f t="shared" si="1"/>
        <v>0</v>
      </c>
      <c r="E130" s="1"/>
      <c r="F130" s="1"/>
    </row>
    <row r="131" spans="1:6" s="2" customFormat="1" x14ac:dyDescent="0.25">
      <c r="A131" t="s">
        <v>156</v>
      </c>
      <c r="B131" s="26">
        <v>62.619216000000009</v>
      </c>
      <c r="C131" s="4"/>
      <c r="D131" s="26">
        <f t="shared" si="1"/>
        <v>0</v>
      </c>
      <c r="E131" s="1"/>
      <c r="F131" s="1"/>
    </row>
    <row r="132" spans="1:6" s="2" customFormat="1" x14ac:dyDescent="0.25">
      <c r="A132" t="s">
        <v>157</v>
      </c>
      <c r="B132" s="26">
        <v>65.575487999999993</v>
      </c>
      <c r="C132" s="4"/>
      <c r="D132" s="26">
        <f t="shared" ref="D132:D195" si="2">IFERROR((ROUNDUP((C132*B132),2)),"REVISAR")</f>
        <v>0</v>
      </c>
      <c r="E132" s="1"/>
      <c r="F132" s="1"/>
    </row>
    <row r="133" spans="1:6" s="2" customFormat="1" x14ac:dyDescent="0.25">
      <c r="A133" t="s">
        <v>158</v>
      </c>
      <c r="B133" s="26">
        <v>72.966167999999996</v>
      </c>
      <c r="C133" s="4"/>
      <c r="D133" s="26">
        <f t="shared" si="2"/>
        <v>0</v>
      </c>
      <c r="E133" s="1"/>
      <c r="F133" s="1"/>
    </row>
    <row r="134" spans="1:6" s="2" customFormat="1" x14ac:dyDescent="0.25">
      <c r="A134" t="s">
        <v>159</v>
      </c>
      <c r="B134" s="26">
        <v>75.922439999999995</v>
      </c>
      <c r="C134" s="4"/>
      <c r="D134" s="26">
        <f t="shared" si="2"/>
        <v>0</v>
      </c>
      <c r="E134" s="1"/>
      <c r="F134" s="1"/>
    </row>
    <row r="135" spans="1:6" s="2" customFormat="1" x14ac:dyDescent="0.25">
      <c r="A135" t="s">
        <v>160</v>
      </c>
      <c r="B135" s="26">
        <v>80.491224000000003</v>
      </c>
      <c r="C135" s="4"/>
      <c r="D135" s="26">
        <f t="shared" si="2"/>
        <v>0</v>
      </c>
      <c r="E135" s="1"/>
      <c r="F135" s="1"/>
    </row>
    <row r="136" spans="1:6" s="2" customFormat="1" x14ac:dyDescent="0.25">
      <c r="A136" t="s">
        <v>8</v>
      </c>
      <c r="B136" s="13"/>
      <c r="C136" s="21" t="s">
        <v>445</v>
      </c>
      <c r="D136" s="26"/>
    </row>
    <row r="137" spans="1:6" s="2" customFormat="1" x14ac:dyDescent="0.25">
      <c r="A137" t="s">
        <v>81</v>
      </c>
      <c r="B137" s="26">
        <v>38.700288000000008</v>
      </c>
      <c r="C137" s="4"/>
      <c r="D137" s="26">
        <f t="shared" si="2"/>
        <v>0</v>
      </c>
      <c r="E137" s="1"/>
      <c r="F137" s="1"/>
    </row>
    <row r="138" spans="1:6" s="2" customFormat="1" x14ac:dyDescent="0.25">
      <c r="A138" t="s">
        <v>82</v>
      </c>
      <c r="B138" s="26">
        <v>41.656559999999999</v>
      </c>
      <c r="C138" s="4"/>
      <c r="D138" s="26">
        <f t="shared" si="2"/>
        <v>0</v>
      </c>
      <c r="E138" s="1"/>
      <c r="F138" s="1"/>
    </row>
    <row r="139" spans="1:6" s="2" customFormat="1" x14ac:dyDescent="0.25">
      <c r="A139" t="s">
        <v>83</v>
      </c>
      <c r="B139" s="26">
        <v>46.225344</v>
      </c>
      <c r="C139" s="4"/>
      <c r="D139" s="26">
        <f t="shared" si="2"/>
        <v>0</v>
      </c>
      <c r="E139" s="1"/>
      <c r="F139" s="1"/>
    </row>
    <row r="140" spans="1:6" s="2" customFormat="1" x14ac:dyDescent="0.25">
      <c r="A140" t="s">
        <v>84</v>
      </c>
      <c r="B140" s="26">
        <v>50.659752000000005</v>
      </c>
      <c r="C140" s="4"/>
      <c r="D140" s="26">
        <f t="shared" si="2"/>
        <v>0</v>
      </c>
      <c r="E140" s="1"/>
      <c r="F140" s="1"/>
    </row>
    <row r="141" spans="1:6" s="2" customFormat="1" x14ac:dyDescent="0.25">
      <c r="A141" t="s">
        <v>85</v>
      </c>
      <c r="B141" s="26">
        <v>55.094160000000002</v>
      </c>
      <c r="C141" s="4"/>
      <c r="D141" s="26">
        <f t="shared" si="2"/>
        <v>0</v>
      </c>
      <c r="E141" s="1"/>
      <c r="F141" s="1"/>
    </row>
    <row r="142" spans="1:6" s="2" customFormat="1" x14ac:dyDescent="0.25">
      <c r="A142" t="s">
        <v>86</v>
      </c>
      <c r="B142" s="26">
        <v>62.619216000000009</v>
      </c>
      <c r="C142" s="4"/>
      <c r="D142" s="26">
        <f t="shared" si="2"/>
        <v>0</v>
      </c>
      <c r="E142" s="1"/>
      <c r="F142" s="1"/>
    </row>
    <row r="143" spans="1:6" s="2" customFormat="1" x14ac:dyDescent="0.25">
      <c r="A143" t="s">
        <v>161</v>
      </c>
      <c r="B143" s="26">
        <v>65.575487999999993</v>
      </c>
      <c r="C143" s="4"/>
      <c r="D143" s="26">
        <f t="shared" si="2"/>
        <v>0</v>
      </c>
      <c r="E143" s="1"/>
      <c r="F143" s="1"/>
    </row>
    <row r="144" spans="1:6" s="2" customFormat="1" x14ac:dyDescent="0.25">
      <c r="A144" t="s">
        <v>162</v>
      </c>
      <c r="B144" s="26">
        <v>70.009896000000012</v>
      </c>
      <c r="C144" s="4"/>
      <c r="D144" s="26">
        <f t="shared" si="2"/>
        <v>0</v>
      </c>
      <c r="E144" s="1"/>
      <c r="F144" s="1"/>
    </row>
    <row r="145" spans="1:6" s="2" customFormat="1" x14ac:dyDescent="0.25">
      <c r="A145" t="s">
        <v>163</v>
      </c>
      <c r="B145" s="26">
        <v>75.922439999999995</v>
      </c>
      <c r="C145" s="4"/>
      <c r="D145" s="26">
        <f t="shared" si="2"/>
        <v>0</v>
      </c>
      <c r="E145" s="1"/>
      <c r="F145" s="1"/>
    </row>
    <row r="146" spans="1:6" s="2" customFormat="1" x14ac:dyDescent="0.25">
      <c r="A146" t="s">
        <v>164</v>
      </c>
      <c r="B146" s="26">
        <v>80.491224000000003</v>
      </c>
      <c r="C146" s="4"/>
      <c r="D146" s="26">
        <f t="shared" si="2"/>
        <v>0</v>
      </c>
      <c r="E146" s="1"/>
      <c r="F146" s="1"/>
    </row>
    <row r="147" spans="1:6" s="2" customFormat="1" x14ac:dyDescent="0.25">
      <c r="A147" t="s">
        <v>165</v>
      </c>
      <c r="B147" s="26">
        <v>84.925632000000007</v>
      </c>
      <c r="C147" s="4"/>
      <c r="D147" s="26">
        <f t="shared" si="2"/>
        <v>0</v>
      </c>
      <c r="E147" s="1"/>
      <c r="F147" s="1"/>
    </row>
    <row r="148" spans="1:6" s="2" customFormat="1" x14ac:dyDescent="0.25">
      <c r="A148"/>
      <c r="B148" s="13"/>
      <c r="C148" s="21" t="s">
        <v>445</v>
      </c>
      <c r="D148" s="26"/>
    </row>
    <row r="149" spans="1:6" s="2" customFormat="1" x14ac:dyDescent="0.25">
      <c r="A149" t="s">
        <v>87</v>
      </c>
      <c r="B149" s="26">
        <v>41.656559999999999</v>
      </c>
      <c r="C149" s="4"/>
      <c r="D149" s="26">
        <f t="shared" si="2"/>
        <v>0</v>
      </c>
      <c r="E149" s="1"/>
      <c r="F149" s="1"/>
    </row>
    <row r="150" spans="1:6" s="2" customFormat="1" x14ac:dyDescent="0.25">
      <c r="A150" t="s">
        <v>88</v>
      </c>
      <c r="B150" s="26">
        <v>46.225344</v>
      </c>
      <c r="C150" s="4"/>
      <c r="D150" s="26">
        <f t="shared" si="2"/>
        <v>0</v>
      </c>
      <c r="E150" s="1"/>
      <c r="F150" s="1"/>
    </row>
    <row r="151" spans="1:6" s="2" customFormat="1" x14ac:dyDescent="0.25">
      <c r="A151" t="s">
        <v>89</v>
      </c>
      <c r="B151" s="26">
        <v>52.137888000000004</v>
      </c>
      <c r="C151" s="4"/>
      <c r="D151" s="26">
        <f t="shared" si="2"/>
        <v>0</v>
      </c>
      <c r="E151" s="1"/>
      <c r="F151" s="1"/>
    </row>
    <row r="152" spans="1:6" s="2" customFormat="1" x14ac:dyDescent="0.25">
      <c r="A152" t="s">
        <v>90</v>
      </c>
      <c r="B152" s="26">
        <v>56.572296000000001</v>
      </c>
      <c r="C152" s="4"/>
      <c r="D152" s="26">
        <f t="shared" si="2"/>
        <v>0</v>
      </c>
      <c r="E152" s="1"/>
      <c r="F152" s="1"/>
    </row>
    <row r="153" spans="1:6" s="2" customFormat="1" x14ac:dyDescent="0.25">
      <c r="A153" t="s">
        <v>91</v>
      </c>
      <c r="B153" s="26">
        <v>61.006704000000006</v>
      </c>
      <c r="C153" s="4"/>
      <c r="D153" s="26">
        <f t="shared" si="2"/>
        <v>0</v>
      </c>
      <c r="E153" s="1"/>
      <c r="F153" s="1"/>
    </row>
    <row r="154" spans="1:6" s="2" customFormat="1" x14ac:dyDescent="0.25">
      <c r="A154" t="s">
        <v>92</v>
      </c>
      <c r="B154" s="26">
        <v>70.009896000000012</v>
      </c>
      <c r="C154" s="4"/>
      <c r="D154" s="26">
        <f t="shared" si="2"/>
        <v>0</v>
      </c>
      <c r="E154" s="1"/>
      <c r="F154" s="1"/>
    </row>
    <row r="155" spans="1:6" s="2" customFormat="1" x14ac:dyDescent="0.25">
      <c r="A155" t="s">
        <v>166</v>
      </c>
      <c r="B155" s="26">
        <v>72.966167999999996</v>
      </c>
      <c r="C155" s="4"/>
      <c r="D155" s="26">
        <f t="shared" si="2"/>
        <v>0</v>
      </c>
      <c r="E155" s="1"/>
      <c r="F155" s="1"/>
    </row>
    <row r="156" spans="1:6" s="2" customFormat="1" x14ac:dyDescent="0.25">
      <c r="A156" t="s">
        <v>167</v>
      </c>
      <c r="B156" s="26">
        <v>74.444304000000002</v>
      </c>
      <c r="C156" s="4"/>
      <c r="D156" s="26">
        <f t="shared" si="2"/>
        <v>0</v>
      </c>
      <c r="E156" s="1"/>
      <c r="F156" s="1"/>
    </row>
    <row r="157" spans="1:6" s="2" customFormat="1" x14ac:dyDescent="0.25">
      <c r="A157" t="s">
        <v>168</v>
      </c>
      <c r="B157" s="26">
        <v>79.013087999999996</v>
      </c>
      <c r="C157" s="4"/>
      <c r="D157" s="26">
        <f t="shared" si="2"/>
        <v>0</v>
      </c>
      <c r="E157" s="1"/>
      <c r="F157" s="1"/>
    </row>
    <row r="158" spans="1:6" s="2" customFormat="1" x14ac:dyDescent="0.25">
      <c r="A158" t="s">
        <v>169</v>
      </c>
      <c r="B158" s="26">
        <v>83.447496000000015</v>
      </c>
      <c r="C158" s="4"/>
      <c r="D158" s="26">
        <f t="shared" si="2"/>
        <v>0</v>
      </c>
      <c r="E158" s="1"/>
      <c r="F158" s="1"/>
    </row>
    <row r="159" spans="1:6" s="2" customFormat="1" x14ac:dyDescent="0.25">
      <c r="A159" t="s">
        <v>170</v>
      </c>
      <c r="B159" s="26">
        <v>87.88190400000002</v>
      </c>
      <c r="C159" s="4"/>
      <c r="D159" s="26">
        <f t="shared" si="2"/>
        <v>0</v>
      </c>
      <c r="E159" s="1"/>
      <c r="F159" s="1"/>
    </row>
    <row r="160" spans="1:6" s="2" customFormat="1" x14ac:dyDescent="0.25">
      <c r="A160"/>
      <c r="B160" s="13"/>
      <c r="C160" s="21" t="s">
        <v>445</v>
      </c>
      <c r="D160" s="26"/>
    </row>
    <row r="161" spans="1:9" s="2" customFormat="1" x14ac:dyDescent="0.25">
      <c r="A161" t="s">
        <v>93</v>
      </c>
      <c r="B161" s="26">
        <v>65.575487999999993</v>
      </c>
      <c r="C161" s="4"/>
      <c r="D161" s="26">
        <f t="shared" si="2"/>
        <v>0</v>
      </c>
      <c r="E161" s="1"/>
      <c r="F161" s="1"/>
    </row>
    <row r="162" spans="1:9" s="2" customFormat="1" x14ac:dyDescent="0.25">
      <c r="A162" t="s">
        <v>94</v>
      </c>
      <c r="B162" s="26">
        <v>72.966167999999996</v>
      </c>
      <c r="C162" s="4"/>
      <c r="D162" s="26">
        <f t="shared" si="2"/>
        <v>0</v>
      </c>
      <c r="E162" s="1"/>
      <c r="F162" s="1"/>
    </row>
    <row r="163" spans="1:9" s="2" customFormat="1" x14ac:dyDescent="0.25">
      <c r="A163" t="s">
        <v>95</v>
      </c>
      <c r="B163" s="26">
        <v>80.491224000000003</v>
      </c>
      <c r="C163" s="4"/>
      <c r="D163" s="26">
        <f t="shared" si="2"/>
        <v>0</v>
      </c>
      <c r="E163" s="1"/>
      <c r="F163" s="1"/>
    </row>
    <row r="164" spans="1:9" s="2" customFormat="1" x14ac:dyDescent="0.25">
      <c r="A164" t="s">
        <v>96</v>
      </c>
      <c r="B164" s="26">
        <v>86.403767999999999</v>
      </c>
      <c r="C164" s="4"/>
      <c r="D164" s="26">
        <f t="shared" si="2"/>
        <v>0</v>
      </c>
      <c r="E164" s="1"/>
      <c r="F164" s="1"/>
    </row>
    <row r="165" spans="1:9" s="2" customFormat="1" x14ac:dyDescent="0.25">
      <c r="A165" t="s">
        <v>97</v>
      </c>
      <c r="B165" s="26">
        <v>93.794448000000003</v>
      </c>
      <c r="C165" s="4"/>
      <c r="D165" s="26">
        <f t="shared" si="2"/>
        <v>0</v>
      </c>
      <c r="E165" s="1"/>
      <c r="F165" s="1"/>
    </row>
    <row r="166" spans="1:9" s="2" customFormat="1" x14ac:dyDescent="0.25">
      <c r="A166" t="s">
        <v>98</v>
      </c>
      <c r="B166" s="26">
        <v>104.27577600000001</v>
      </c>
      <c r="C166" s="4"/>
      <c r="D166" s="26">
        <f t="shared" si="2"/>
        <v>0</v>
      </c>
      <c r="E166" s="1"/>
      <c r="F166" s="1"/>
    </row>
    <row r="167" spans="1:9" s="2" customFormat="1" x14ac:dyDescent="0.25">
      <c r="A167" t="s">
        <v>171</v>
      </c>
      <c r="B167" s="26">
        <v>111.666456</v>
      </c>
      <c r="C167" s="4"/>
      <c r="D167" s="26">
        <f t="shared" si="2"/>
        <v>0</v>
      </c>
      <c r="E167" s="1"/>
      <c r="F167" s="1"/>
    </row>
    <row r="168" spans="1:9" s="2" customFormat="1" x14ac:dyDescent="0.25">
      <c r="A168" t="s">
        <v>172</v>
      </c>
      <c r="B168" s="26">
        <v>117.71337600000001</v>
      </c>
      <c r="C168" s="4"/>
      <c r="D168" s="26">
        <f t="shared" si="2"/>
        <v>0</v>
      </c>
      <c r="E168" s="1"/>
      <c r="F168" s="1"/>
    </row>
    <row r="169" spans="1:9" s="2" customFormat="1" x14ac:dyDescent="0.25">
      <c r="A169" t="s">
        <v>173</v>
      </c>
      <c r="B169" s="26">
        <v>126.58219200000001</v>
      </c>
      <c r="C169" s="4"/>
      <c r="D169" s="26">
        <f t="shared" si="2"/>
        <v>0</v>
      </c>
      <c r="E169" s="1"/>
      <c r="F169" s="1"/>
      <c r="I169"/>
    </row>
    <row r="170" spans="1:9" s="2" customFormat="1" x14ac:dyDescent="0.25">
      <c r="A170" t="s">
        <v>174</v>
      </c>
      <c r="B170" s="26">
        <v>132.62911200000002</v>
      </c>
      <c r="C170" s="4"/>
      <c r="D170" s="26">
        <f t="shared" si="2"/>
        <v>0</v>
      </c>
      <c r="E170" s="1"/>
      <c r="F170" s="1"/>
    </row>
    <row r="171" spans="1:9" s="2" customFormat="1" x14ac:dyDescent="0.25">
      <c r="A171" t="s">
        <v>175</v>
      </c>
      <c r="B171" s="26">
        <v>141.497928</v>
      </c>
      <c r="C171" s="4"/>
      <c r="D171" s="26">
        <f t="shared" si="2"/>
        <v>0</v>
      </c>
      <c r="E171" s="1"/>
      <c r="F171" s="1"/>
    </row>
    <row r="172" spans="1:9" s="2" customFormat="1" x14ac:dyDescent="0.25">
      <c r="A172"/>
      <c r="B172" s="13"/>
      <c r="C172" s="21" t="s">
        <v>445</v>
      </c>
      <c r="D172" s="26"/>
      <c r="I172"/>
    </row>
    <row r="173" spans="1:9" s="2" customFormat="1" x14ac:dyDescent="0.25">
      <c r="A173" t="s">
        <v>99</v>
      </c>
      <c r="B173" s="26">
        <v>67.053623999999999</v>
      </c>
      <c r="C173" s="4"/>
      <c r="D173" s="26">
        <f t="shared" si="2"/>
        <v>0</v>
      </c>
      <c r="E173" s="1"/>
      <c r="F173" s="1"/>
    </row>
    <row r="174" spans="1:9" s="2" customFormat="1" x14ac:dyDescent="0.25">
      <c r="A174" t="s">
        <v>100</v>
      </c>
      <c r="B174" s="26">
        <v>72.966167999999996</v>
      </c>
      <c r="C174" s="4"/>
      <c r="D174" s="26">
        <f t="shared" si="2"/>
        <v>0</v>
      </c>
      <c r="E174" s="1"/>
      <c r="F174" s="1"/>
    </row>
    <row r="175" spans="1:9" s="2" customFormat="1" x14ac:dyDescent="0.25">
      <c r="A175" t="s">
        <v>101</v>
      </c>
      <c r="B175" s="26">
        <v>81.969360000000009</v>
      </c>
      <c r="C175" s="4"/>
      <c r="D175" s="26">
        <f t="shared" si="2"/>
        <v>0</v>
      </c>
      <c r="E175" s="1"/>
      <c r="F175" s="1"/>
      <c r="I175"/>
    </row>
    <row r="176" spans="1:9" s="2" customFormat="1" x14ac:dyDescent="0.25">
      <c r="A176" t="s">
        <v>102</v>
      </c>
      <c r="B176" s="26">
        <v>87.88190400000002</v>
      </c>
      <c r="C176" s="4"/>
      <c r="D176" s="26">
        <f t="shared" si="2"/>
        <v>0</v>
      </c>
      <c r="E176" s="1"/>
      <c r="F176" s="1"/>
      <c r="I176"/>
    </row>
    <row r="177" spans="1:9" s="2" customFormat="1" x14ac:dyDescent="0.25">
      <c r="A177" t="s">
        <v>103</v>
      </c>
      <c r="B177" s="26">
        <v>95.272584000000009</v>
      </c>
      <c r="C177" s="4"/>
      <c r="D177" s="26">
        <f t="shared" si="2"/>
        <v>0</v>
      </c>
      <c r="E177" s="1"/>
      <c r="F177" s="1"/>
      <c r="I177"/>
    </row>
    <row r="178" spans="1:9" s="2" customFormat="1" x14ac:dyDescent="0.25">
      <c r="A178" t="s">
        <v>104</v>
      </c>
      <c r="B178" s="26">
        <v>105.75391200000001</v>
      </c>
      <c r="C178" s="4"/>
      <c r="D178" s="26">
        <f t="shared" si="2"/>
        <v>0</v>
      </c>
      <c r="E178" s="1"/>
      <c r="F178" s="1"/>
      <c r="I178"/>
    </row>
    <row r="179" spans="1:9" s="2" customFormat="1" x14ac:dyDescent="0.25">
      <c r="A179" t="s">
        <v>176</v>
      </c>
      <c r="B179" s="26">
        <v>113.144592</v>
      </c>
      <c r="C179" s="4"/>
      <c r="D179" s="26">
        <f t="shared" si="2"/>
        <v>0</v>
      </c>
      <c r="E179" s="1"/>
      <c r="F179" s="1"/>
      <c r="I179"/>
    </row>
    <row r="180" spans="1:9" s="2" customFormat="1" x14ac:dyDescent="0.25">
      <c r="A180" t="s">
        <v>177</v>
      </c>
      <c r="B180" s="26">
        <v>119.191512</v>
      </c>
      <c r="C180" s="4"/>
      <c r="D180" s="26">
        <f t="shared" si="2"/>
        <v>0</v>
      </c>
      <c r="E180" s="1"/>
      <c r="F180" s="1"/>
      <c r="I180"/>
    </row>
    <row r="181" spans="1:9" s="2" customFormat="1" x14ac:dyDescent="0.25">
      <c r="A181" t="s">
        <v>178</v>
      </c>
      <c r="B181" s="26">
        <v>128.060328</v>
      </c>
      <c r="C181" s="4"/>
      <c r="D181" s="26">
        <f t="shared" si="2"/>
        <v>0</v>
      </c>
      <c r="E181" s="1"/>
      <c r="F181" s="1"/>
      <c r="I181"/>
    </row>
    <row r="182" spans="1:9" s="2" customFormat="1" x14ac:dyDescent="0.25">
      <c r="A182" t="s">
        <v>179</v>
      </c>
      <c r="B182" s="26">
        <v>134.107248</v>
      </c>
      <c r="C182" s="4"/>
      <c r="D182" s="26">
        <f t="shared" si="2"/>
        <v>0</v>
      </c>
      <c r="E182" s="1"/>
      <c r="F182" s="1"/>
      <c r="I182"/>
    </row>
    <row r="183" spans="1:9" s="2" customFormat="1" x14ac:dyDescent="0.25">
      <c r="A183" t="s">
        <v>180</v>
      </c>
      <c r="B183" s="26">
        <v>144.45420000000001</v>
      </c>
      <c r="C183" s="4"/>
      <c r="D183" s="26">
        <f t="shared" si="2"/>
        <v>0</v>
      </c>
      <c r="E183" s="1"/>
      <c r="F183" s="1"/>
      <c r="I183"/>
    </row>
    <row r="184" spans="1:9" s="2" customFormat="1" x14ac:dyDescent="0.25">
      <c r="A184"/>
      <c r="B184" s="13"/>
      <c r="C184" s="21" t="s">
        <v>445</v>
      </c>
      <c r="D184" s="26"/>
      <c r="I184"/>
    </row>
    <row r="185" spans="1:9" s="2" customFormat="1" x14ac:dyDescent="0.25">
      <c r="A185" t="s">
        <v>105</v>
      </c>
      <c r="B185" s="26">
        <v>79.013087999999996</v>
      </c>
      <c r="C185" s="4"/>
      <c r="D185" s="26">
        <f t="shared" si="2"/>
        <v>0</v>
      </c>
      <c r="E185" s="1"/>
      <c r="F185" s="1"/>
      <c r="I185"/>
    </row>
    <row r="186" spans="1:9" s="2" customFormat="1" x14ac:dyDescent="0.25">
      <c r="A186" t="s">
        <v>106</v>
      </c>
      <c r="B186" s="26">
        <v>87.88190400000002</v>
      </c>
      <c r="C186" s="4"/>
      <c r="D186" s="26">
        <f t="shared" si="2"/>
        <v>0</v>
      </c>
      <c r="E186" s="1"/>
      <c r="F186" s="1"/>
      <c r="I186"/>
    </row>
    <row r="187" spans="1:9" s="2" customFormat="1" x14ac:dyDescent="0.25">
      <c r="A187" t="s">
        <v>107</v>
      </c>
      <c r="B187" s="26">
        <v>95.272584000000009</v>
      </c>
      <c r="C187" s="4"/>
      <c r="D187" s="26">
        <f t="shared" si="2"/>
        <v>0</v>
      </c>
      <c r="E187" s="1"/>
      <c r="F187" s="1"/>
      <c r="I187"/>
    </row>
    <row r="188" spans="1:9" s="2" customFormat="1" x14ac:dyDescent="0.25">
      <c r="A188" t="s">
        <v>108</v>
      </c>
      <c r="B188" s="26">
        <v>104.27577600000001</v>
      </c>
      <c r="C188" s="4"/>
      <c r="D188" s="26">
        <f t="shared" si="2"/>
        <v>0</v>
      </c>
      <c r="E188" s="1"/>
      <c r="F188" s="1"/>
      <c r="I188"/>
    </row>
    <row r="189" spans="1:9" s="2" customFormat="1" x14ac:dyDescent="0.25">
      <c r="A189" t="s">
        <v>109</v>
      </c>
      <c r="B189" s="26">
        <v>108.71018400000001</v>
      </c>
      <c r="C189" s="4"/>
      <c r="D189" s="26">
        <f t="shared" si="2"/>
        <v>0</v>
      </c>
      <c r="E189" s="1"/>
      <c r="F189" s="1"/>
      <c r="I189"/>
    </row>
    <row r="190" spans="1:9" s="2" customFormat="1" x14ac:dyDescent="0.25">
      <c r="A190" t="s">
        <v>110</v>
      </c>
      <c r="B190" s="26">
        <v>125.104056</v>
      </c>
      <c r="C190" s="4"/>
      <c r="D190" s="26">
        <f t="shared" si="2"/>
        <v>0</v>
      </c>
      <c r="E190" s="1"/>
      <c r="F190" s="1"/>
      <c r="I190"/>
    </row>
    <row r="191" spans="1:9" s="2" customFormat="1" x14ac:dyDescent="0.25">
      <c r="A191" t="s">
        <v>181</v>
      </c>
      <c r="B191" s="26">
        <v>135.58538400000003</v>
      </c>
      <c r="C191" s="4"/>
      <c r="D191" s="26">
        <f t="shared" si="2"/>
        <v>0</v>
      </c>
      <c r="E191" s="1"/>
      <c r="F191" s="1"/>
      <c r="I191"/>
    </row>
    <row r="192" spans="1:9" s="2" customFormat="1" x14ac:dyDescent="0.25">
      <c r="A192" t="s">
        <v>182</v>
      </c>
      <c r="B192" s="26">
        <v>141.497928</v>
      </c>
      <c r="C192" s="4"/>
      <c r="D192" s="26">
        <f t="shared" si="2"/>
        <v>0</v>
      </c>
      <c r="E192" s="1"/>
      <c r="F192" s="1"/>
      <c r="I192"/>
    </row>
    <row r="193" spans="1:9" s="2" customFormat="1" x14ac:dyDescent="0.25">
      <c r="A193" t="s">
        <v>183</v>
      </c>
      <c r="B193" s="26">
        <v>147.410472</v>
      </c>
      <c r="C193" s="4"/>
      <c r="D193" s="26">
        <f t="shared" si="2"/>
        <v>0</v>
      </c>
      <c r="E193" s="1"/>
      <c r="F193" s="1"/>
      <c r="I193"/>
    </row>
    <row r="194" spans="1:9" s="2" customFormat="1" x14ac:dyDescent="0.25">
      <c r="A194" t="s">
        <v>184</v>
      </c>
      <c r="B194" s="26">
        <v>154.93552800000001</v>
      </c>
      <c r="C194" s="4"/>
      <c r="D194" s="26">
        <f t="shared" si="2"/>
        <v>0</v>
      </c>
      <c r="E194" s="1"/>
      <c r="F194" s="1"/>
      <c r="I194"/>
    </row>
    <row r="195" spans="1:9" s="2" customFormat="1" x14ac:dyDescent="0.25">
      <c r="A195" t="s">
        <v>185</v>
      </c>
      <c r="B195" s="26">
        <v>163.80434400000001</v>
      </c>
      <c r="C195" s="4"/>
      <c r="D195" s="26">
        <f t="shared" si="2"/>
        <v>0</v>
      </c>
      <c r="E195" s="1"/>
      <c r="F195" s="1"/>
      <c r="I195"/>
    </row>
    <row r="196" spans="1:9" s="2" customFormat="1" x14ac:dyDescent="0.25">
      <c r="A196"/>
      <c r="B196" s="13"/>
      <c r="C196" s="15"/>
      <c r="D196" s="3"/>
      <c r="E196" s="3"/>
      <c r="I196"/>
    </row>
    <row r="197" spans="1:9" s="2" customFormat="1" x14ac:dyDescent="0.25">
      <c r="A197"/>
      <c r="C197" s="1"/>
      <c r="D197" s="165" t="s">
        <v>444</v>
      </c>
      <c r="E197" s="165"/>
      <c r="I197"/>
    </row>
    <row r="198" spans="1:9" s="2" customFormat="1" x14ac:dyDescent="0.25">
      <c r="A198" s="22" t="s">
        <v>446</v>
      </c>
      <c r="C198" s="126">
        <f>IFERROR(SUM(C3:C195),"REVISAR")</f>
        <v>0</v>
      </c>
      <c r="D198" s="164">
        <f>ROUND(SUM(D3:D195),1)</f>
        <v>0</v>
      </c>
      <c r="E198" s="164"/>
      <c r="I198"/>
    </row>
    <row r="199" spans="1:9" s="2" customFormat="1" x14ac:dyDescent="0.25">
      <c r="A199"/>
      <c r="C199" s="1"/>
      <c r="D199" s="3"/>
      <c r="E199" s="3"/>
      <c r="I199"/>
    </row>
    <row r="200" spans="1:9" s="2" customFormat="1" x14ac:dyDescent="0.25">
      <c r="A200"/>
      <c r="C200" s="1"/>
      <c r="D200" s="3"/>
      <c r="E200" s="3"/>
      <c r="I200"/>
    </row>
    <row r="202" spans="1:9" s="2" customFormat="1" x14ac:dyDescent="0.25">
      <c r="A202" s="22" t="s">
        <v>117</v>
      </c>
      <c r="C202" s="4"/>
      <c r="D202" s="3"/>
      <c r="E202" s="3"/>
      <c r="G202"/>
      <c r="H202"/>
      <c r="I202"/>
    </row>
    <row r="203" spans="1:9" s="2" customFormat="1" x14ac:dyDescent="0.25">
      <c r="A203"/>
      <c r="C203" s="1"/>
      <c r="D203" s="3"/>
      <c r="E203" s="3"/>
      <c r="G203"/>
      <c r="H203"/>
      <c r="I203"/>
    </row>
    <row r="205" spans="1:9" s="2" customFormat="1" x14ac:dyDescent="0.25">
      <c r="A205" s="22" t="s">
        <v>209</v>
      </c>
      <c r="C205" s="1"/>
      <c r="D205" s="124">
        <f>IFERROR(ROUND(D198-(D198*C202/100),2),"REVISAR")</f>
        <v>0</v>
      </c>
      <c r="E205" s="18" t="s">
        <v>212</v>
      </c>
      <c r="F205" s="50"/>
      <c r="G205" s="18"/>
      <c r="H205" s="22"/>
      <c r="I205" s="22"/>
    </row>
    <row r="206" spans="1:9" s="2" customFormat="1" x14ac:dyDescent="0.25">
      <c r="A206" s="22" t="s">
        <v>210</v>
      </c>
      <c r="C206" s="1"/>
      <c r="D206" s="124">
        <f>IFERROR((D205*1.21),"REVISAR")</f>
        <v>0</v>
      </c>
      <c r="E206" s="18" t="s">
        <v>211</v>
      </c>
      <c r="F206" s="50"/>
      <c r="G206" s="18"/>
      <c r="H206" s="22"/>
      <c r="I206" s="22"/>
    </row>
    <row r="210" spans="1:11" ht="15.75" thickBot="1" x14ac:dyDescent="0.3"/>
    <row r="211" spans="1:11" ht="15" customHeight="1" x14ac:dyDescent="0.25">
      <c r="A211" s="155" t="s">
        <v>430</v>
      </c>
      <c r="B211" s="156"/>
      <c r="C211" s="156"/>
      <c r="D211" s="156"/>
      <c r="E211" s="156"/>
      <c r="F211" s="156"/>
      <c r="G211" s="156"/>
      <c r="H211" s="156"/>
      <c r="I211" s="156"/>
      <c r="J211" s="156"/>
      <c r="K211" s="157"/>
    </row>
    <row r="212" spans="1:11" ht="15" customHeight="1" x14ac:dyDescent="0.25">
      <c r="A212" s="158"/>
      <c r="B212" s="159"/>
      <c r="C212" s="159"/>
      <c r="D212" s="159"/>
      <c r="E212" s="159"/>
      <c r="F212" s="159"/>
      <c r="G212" s="159"/>
      <c r="H212" s="159"/>
      <c r="I212" s="159"/>
      <c r="J212" s="159"/>
      <c r="K212" s="160"/>
    </row>
    <row r="213" spans="1:11" ht="15.75" customHeight="1" thickBot="1" x14ac:dyDescent="0.3">
      <c r="A213" s="158"/>
      <c r="B213" s="159"/>
      <c r="C213" s="159"/>
      <c r="D213" s="159"/>
      <c r="E213" s="159"/>
      <c r="F213" s="159"/>
      <c r="G213" s="159"/>
      <c r="H213" s="159"/>
      <c r="I213" s="159"/>
      <c r="J213" s="159"/>
      <c r="K213" s="160"/>
    </row>
    <row r="214" spans="1:11" ht="16.5" thickBot="1" x14ac:dyDescent="0.3">
      <c r="A214" s="114" t="s">
        <v>437</v>
      </c>
      <c r="B214" s="109"/>
      <c r="C214" s="127"/>
      <c r="D214" s="117" t="s">
        <v>439</v>
      </c>
      <c r="E214" s="118"/>
      <c r="F214" s="116"/>
      <c r="G214" s="106"/>
      <c r="H214" s="120" t="s">
        <v>438</v>
      </c>
      <c r="I214" s="121"/>
      <c r="J214" s="121"/>
      <c r="K214" s="119"/>
    </row>
    <row r="215" spans="1:11" ht="15.75" thickBot="1" x14ac:dyDescent="0.3">
      <c r="A215" s="97"/>
      <c r="C215" s="128"/>
      <c r="D215" s="103" t="s">
        <v>431</v>
      </c>
      <c r="E215" s="104"/>
      <c r="F215" s="105"/>
      <c r="G215" s="96"/>
      <c r="H215" s="103" t="s">
        <v>432</v>
      </c>
      <c r="I215" s="103"/>
      <c r="J215" s="103"/>
      <c r="K215" s="101"/>
    </row>
    <row r="216" spans="1:11" ht="21.75" thickBot="1" x14ac:dyDescent="0.4">
      <c r="A216" s="98" t="s">
        <v>436</v>
      </c>
      <c r="C216" s="128"/>
      <c r="D216" s="122" t="s">
        <v>427</v>
      </c>
      <c r="E216" s="107"/>
      <c r="F216" s="122" t="s">
        <v>428</v>
      </c>
      <c r="G216" s="96"/>
      <c r="H216" s="122" t="s">
        <v>427</v>
      </c>
      <c r="I216" s="107"/>
      <c r="J216" s="122" t="s">
        <v>428</v>
      </c>
      <c r="K216" s="101"/>
    </row>
    <row r="217" spans="1:11" ht="21.75" thickBot="1" x14ac:dyDescent="0.4">
      <c r="A217" s="98" t="s">
        <v>434</v>
      </c>
      <c r="C217" s="128"/>
      <c r="D217" s="108"/>
      <c r="E217" s="109" t="s">
        <v>429</v>
      </c>
      <c r="F217" s="108"/>
      <c r="G217" s="96"/>
      <c r="H217" s="111"/>
      <c r="I217" s="112" t="s">
        <v>429</v>
      </c>
      <c r="J217" s="111"/>
      <c r="K217" s="101"/>
    </row>
    <row r="218" spans="1:11" ht="21.75" thickBot="1" x14ac:dyDescent="0.4">
      <c r="A218" s="98" t="s">
        <v>435</v>
      </c>
      <c r="C218" s="128"/>
      <c r="D218" s="106"/>
      <c r="E218" s="106"/>
      <c r="F218" s="106"/>
      <c r="G218" s="96"/>
      <c r="H218" s="106"/>
      <c r="I218" s="106"/>
      <c r="J218" s="106"/>
      <c r="K218" s="101"/>
    </row>
    <row r="219" spans="1:11" ht="16.5" thickBot="1" x14ac:dyDescent="0.3">
      <c r="A219" s="99"/>
      <c r="B219" s="93"/>
      <c r="C219" s="129"/>
      <c r="D219" s="151" t="s">
        <v>441</v>
      </c>
      <c r="E219" s="152"/>
      <c r="F219" s="110"/>
      <c r="G219" s="100"/>
      <c r="H219" s="151" t="s">
        <v>433</v>
      </c>
      <c r="I219" s="153"/>
      <c r="J219" s="113" t="str">
        <f>IFERROR(((F219*(H217/D217))*(J217/F217)),"")</f>
        <v/>
      </c>
      <c r="K219" s="102"/>
    </row>
    <row r="220" spans="1:11" x14ac:dyDescent="0.25">
      <c r="C220"/>
      <c r="F220" s="1"/>
      <c r="G220" s="1"/>
      <c r="H220" s="1"/>
      <c r="I220" s="2"/>
      <c r="J220" s="95" t="s">
        <v>440</v>
      </c>
      <c r="K220" s="2"/>
    </row>
  </sheetData>
  <sheetProtection algorithmName="SHA-512" hashValue="va6mQ8DMakDx0FJQ1a+Aych227QLH6PG9VcPUKcN4bRs8VYwEjRXN22BtO4CLbs2tbAlf/OOVH7MXOFuvMWzGg==" saltValue="h6t5k13fj6Wen11ExSeiQA==" spinCount="100000" sheet="1" objects="1" scenarios="1"/>
  <mergeCells count="27">
    <mergeCell ref="D197:E197"/>
    <mergeCell ref="H58:J58"/>
    <mergeCell ref="H62:J62"/>
    <mergeCell ref="H66:J66"/>
    <mergeCell ref="H67:J67"/>
    <mergeCell ref="H68:J68"/>
    <mergeCell ref="H49:J49"/>
    <mergeCell ref="H52:J52"/>
    <mergeCell ref="H53:J53"/>
    <mergeCell ref="H54:J54"/>
    <mergeCell ref="H57:J57"/>
    <mergeCell ref="A211:K213"/>
    <mergeCell ref="D219:E219"/>
    <mergeCell ref="H219:I219"/>
    <mergeCell ref="H47:J47"/>
    <mergeCell ref="A1:D1"/>
    <mergeCell ref="H22:J22"/>
    <mergeCell ref="H23:J23"/>
    <mergeCell ref="H24:J24"/>
    <mergeCell ref="H25:J25"/>
    <mergeCell ref="H38:J38"/>
    <mergeCell ref="H39:J39"/>
    <mergeCell ref="H40:J40"/>
    <mergeCell ref="H43:J43"/>
    <mergeCell ref="H45:J45"/>
    <mergeCell ref="H46:J46"/>
    <mergeCell ref="D198:E19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DA127-4640-463E-8A2E-6C1B578A11E7}">
  <dimension ref="A1:R221"/>
  <sheetViews>
    <sheetView showZeros="0" zoomScale="85" zoomScaleNormal="85" workbookViewId="0">
      <selection activeCell="B169" sqref="B1:B1048576"/>
    </sheetView>
  </sheetViews>
  <sheetFormatPr baseColWidth="10" defaultRowHeight="15" x14ac:dyDescent="0.25"/>
  <cols>
    <col min="1" max="1" width="33" bestFit="1" customWidth="1"/>
    <col min="2" max="2" width="23.42578125" style="2" hidden="1" customWidth="1"/>
    <col min="3" max="3" width="10.140625" style="1" bestFit="1" customWidth="1"/>
    <col min="4" max="4" width="15.7109375" style="1" customWidth="1"/>
    <col min="5" max="5" width="11.5703125" style="1"/>
    <col min="6" max="6" width="15.85546875" style="2" bestFit="1" customWidth="1"/>
    <col min="8" max="8" width="19.7109375" customWidth="1"/>
    <col min="9" max="9" width="11.140625" customWidth="1"/>
    <col min="11" max="11" width="16.28515625" customWidth="1"/>
  </cols>
  <sheetData>
    <row r="1" spans="1:18" ht="26.25" x14ac:dyDescent="0.4">
      <c r="A1" s="143" t="s">
        <v>452</v>
      </c>
      <c r="B1" s="143"/>
      <c r="C1" s="143"/>
      <c r="D1" s="143"/>
      <c r="E1" s="47"/>
      <c r="G1" s="130" t="s">
        <v>453</v>
      </c>
      <c r="H1" s="134"/>
      <c r="I1" s="132"/>
      <c r="J1" s="130" t="s">
        <v>454</v>
      </c>
      <c r="K1" s="133"/>
      <c r="N1" s="135" t="s">
        <v>455</v>
      </c>
      <c r="R1" s="130" t="s">
        <v>456</v>
      </c>
    </row>
    <row r="2" spans="1:18" s="2" customFormat="1" x14ac:dyDescent="0.25">
      <c r="B2" s="35"/>
      <c r="C2" s="21" t="s">
        <v>445</v>
      </c>
      <c r="D2" s="125" t="s">
        <v>263</v>
      </c>
    </row>
    <row r="3" spans="1:18" x14ac:dyDescent="0.25">
      <c r="A3" t="s">
        <v>0</v>
      </c>
      <c r="B3" s="26">
        <v>16.393871999999998</v>
      </c>
      <c r="C3" s="4"/>
      <c r="D3" s="26">
        <f>IFERROR((ROUNDUP((C3*B3),2)),"REVISAR")</f>
        <v>0</v>
      </c>
      <c r="F3" s="1"/>
      <c r="H3" s="27"/>
    </row>
    <row r="4" spans="1:18" x14ac:dyDescent="0.25">
      <c r="A4" t="s">
        <v>1</v>
      </c>
      <c r="B4" s="26">
        <v>17.872008000000001</v>
      </c>
      <c r="C4" s="4"/>
      <c r="D4" s="26">
        <f t="shared" ref="D4:D67" si="0">IFERROR((ROUNDUP((C4*B4),2)),"REVISAR")</f>
        <v>0</v>
      </c>
      <c r="F4" s="1"/>
      <c r="H4" s="27"/>
    </row>
    <row r="5" spans="1:18" x14ac:dyDescent="0.25">
      <c r="A5" t="s">
        <v>2</v>
      </c>
      <c r="B5" s="26">
        <v>19.350144000000004</v>
      </c>
      <c r="C5" s="4"/>
      <c r="D5" s="26">
        <f t="shared" si="0"/>
        <v>0</v>
      </c>
      <c r="F5" s="1"/>
      <c r="H5" s="27"/>
    </row>
    <row r="6" spans="1:18" x14ac:dyDescent="0.25">
      <c r="A6" t="s">
        <v>3</v>
      </c>
      <c r="B6" s="26">
        <v>19.350144000000004</v>
      </c>
      <c r="C6" s="4"/>
      <c r="D6" s="26">
        <f t="shared" si="0"/>
        <v>0</v>
      </c>
      <c r="F6" s="1"/>
      <c r="H6" s="27"/>
    </row>
    <row r="7" spans="1:18" x14ac:dyDescent="0.25">
      <c r="A7" t="s">
        <v>4</v>
      </c>
      <c r="B7" s="26">
        <v>20.828279999999999</v>
      </c>
      <c r="C7" s="4"/>
      <c r="D7" s="26">
        <f t="shared" si="0"/>
        <v>0</v>
      </c>
      <c r="F7" s="1"/>
      <c r="H7" s="27"/>
    </row>
    <row r="8" spans="1:18" x14ac:dyDescent="0.25">
      <c r="A8" t="s">
        <v>5</v>
      </c>
      <c r="B8" s="26">
        <v>23.784552000000001</v>
      </c>
      <c r="C8" s="4"/>
      <c r="D8" s="26">
        <f t="shared" si="0"/>
        <v>0</v>
      </c>
      <c r="F8" s="1"/>
      <c r="H8" s="27"/>
    </row>
    <row r="9" spans="1:18" x14ac:dyDescent="0.25">
      <c r="A9" t="s">
        <v>119</v>
      </c>
      <c r="B9" s="26">
        <v>26.875200000000003</v>
      </c>
      <c r="C9" s="4"/>
      <c r="D9" s="26">
        <f t="shared" si="0"/>
        <v>0</v>
      </c>
      <c r="F9" s="1"/>
      <c r="H9" s="27"/>
    </row>
    <row r="10" spans="1:18" x14ac:dyDescent="0.25">
      <c r="A10" t="s">
        <v>120</v>
      </c>
      <c r="B10" s="26">
        <v>29.831472000000002</v>
      </c>
      <c r="C10" s="4"/>
      <c r="D10" s="26">
        <f t="shared" si="0"/>
        <v>0</v>
      </c>
      <c r="F10" s="1"/>
      <c r="H10" s="27"/>
    </row>
    <row r="11" spans="1:18" x14ac:dyDescent="0.25">
      <c r="A11" t="s">
        <v>6</v>
      </c>
      <c r="B11" s="26">
        <v>31.309608000000004</v>
      </c>
      <c r="C11" s="4"/>
      <c r="D11" s="26">
        <f t="shared" si="0"/>
        <v>0</v>
      </c>
      <c r="F11" s="1"/>
      <c r="H11" s="27"/>
    </row>
    <row r="12" spans="1:18" x14ac:dyDescent="0.25">
      <c r="A12" t="s">
        <v>121</v>
      </c>
      <c r="B12" s="26">
        <v>37.222152000000001</v>
      </c>
      <c r="C12" s="4"/>
      <c r="D12" s="26">
        <f t="shared" si="0"/>
        <v>0</v>
      </c>
      <c r="F12" s="1"/>
      <c r="H12" s="27"/>
    </row>
    <row r="13" spans="1:18" s="2" customFormat="1" x14ac:dyDescent="0.25">
      <c r="A13" t="s">
        <v>7</v>
      </c>
      <c r="B13" s="26">
        <v>41.656559999999999</v>
      </c>
      <c r="C13" s="4"/>
      <c r="D13" s="26">
        <f t="shared" si="0"/>
        <v>0</v>
      </c>
      <c r="E13" s="1"/>
      <c r="F13" s="1"/>
      <c r="H13" s="13"/>
    </row>
    <row r="14" spans="1:18" s="2" customFormat="1" x14ac:dyDescent="0.25">
      <c r="A14" t="s">
        <v>8</v>
      </c>
      <c r="B14" s="123"/>
      <c r="C14" s="21" t="s">
        <v>445</v>
      </c>
      <c r="D14" s="26"/>
    </row>
    <row r="15" spans="1:18" s="2" customFormat="1" x14ac:dyDescent="0.25">
      <c r="A15" t="s">
        <v>9</v>
      </c>
      <c r="B15" s="26">
        <v>17.872008000000001</v>
      </c>
      <c r="C15" s="4"/>
      <c r="D15" s="26">
        <f t="shared" si="0"/>
        <v>0</v>
      </c>
      <c r="E15" s="1"/>
      <c r="F15" s="1"/>
    </row>
    <row r="16" spans="1:18" s="2" customFormat="1" x14ac:dyDescent="0.25">
      <c r="A16" t="s">
        <v>10</v>
      </c>
      <c r="B16" s="26">
        <v>19.350144000000004</v>
      </c>
      <c r="C16" s="4"/>
      <c r="D16" s="26">
        <f t="shared" si="0"/>
        <v>0</v>
      </c>
      <c r="E16" s="1"/>
      <c r="F16" s="1"/>
    </row>
    <row r="17" spans="1:12" s="2" customFormat="1" x14ac:dyDescent="0.25">
      <c r="A17" t="s">
        <v>11</v>
      </c>
      <c r="B17" s="26">
        <v>20.828279999999999</v>
      </c>
      <c r="C17" s="4"/>
      <c r="D17" s="26">
        <f t="shared" si="0"/>
        <v>0</v>
      </c>
      <c r="E17" s="1"/>
      <c r="F17" s="1"/>
    </row>
    <row r="18" spans="1:12" s="2" customFormat="1" x14ac:dyDescent="0.25">
      <c r="A18" t="s">
        <v>12</v>
      </c>
      <c r="B18" s="26">
        <v>22.306416000000002</v>
      </c>
      <c r="C18" s="4"/>
      <c r="D18" s="26">
        <f t="shared" si="0"/>
        <v>0</v>
      </c>
      <c r="E18" s="1"/>
      <c r="F18" s="1"/>
    </row>
    <row r="19" spans="1:12" s="2" customFormat="1" x14ac:dyDescent="0.25">
      <c r="A19" t="s">
        <v>13</v>
      </c>
      <c r="B19" s="26">
        <v>23.784552000000001</v>
      </c>
      <c r="C19" s="4"/>
      <c r="D19" s="26">
        <f t="shared" si="0"/>
        <v>0</v>
      </c>
      <c r="E19" s="1"/>
      <c r="F19" s="1"/>
    </row>
    <row r="20" spans="1:12" s="2" customFormat="1" x14ac:dyDescent="0.25">
      <c r="A20" t="s">
        <v>14</v>
      </c>
      <c r="B20" s="26">
        <v>26.875200000000003</v>
      </c>
      <c r="C20" s="4"/>
      <c r="D20" s="26">
        <f t="shared" si="0"/>
        <v>0</v>
      </c>
      <c r="E20" s="89"/>
      <c r="F20" s="89"/>
      <c r="G20" s="89"/>
      <c r="H20" s="89"/>
      <c r="I20" s="89"/>
      <c r="K20" s="89"/>
      <c r="L20" s="89"/>
    </row>
    <row r="21" spans="1:12" s="2" customFormat="1" x14ac:dyDescent="0.25">
      <c r="A21" t="s">
        <v>122</v>
      </c>
      <c r="B21" s="26">
        <v>28.353336000000006</v>
      </c>
      <c r="C21" s="4"/>
      <c r="D21" s="26">
        <f t="shared" si="0"/>
        <v>0</v>
      </c>
      <c r="E21" s="1"/>
      <c r="F21" s="1"/>
    </row>
    <row r="22" spans="1:12" s="2" customFormat="1" x14ac:dyDescent="0.25">
      <c r="A22" t="s">
        <v>123</v>
      </c>
      <c r="B22" s="26">
        <v>29.831472000000002</v>
      </c>
      <c r="C22" s="4"/>
      <c r="D22" s="26">
        <f t="shared" si="0"/>
        <v>0</v>
      </c>
      <c r="E22" s="74"/>
      <c r="F22" s="1"/>
      <c r="H22" s="168"/>
      <c r="I22" s="168"/>
      <c r="J22" s="168"/>
    </row>
    <row r="23" spans="1:12" s="2" customFormat="1" x14ac:dyDescent="0.25">
      <c r="A23" t="s">
        <v>15</v>
      </c>
      <c r="B23" s="26">
        <v>31.309608000000004</v>
      </c>
      <c r="C23" s="4"/>
      <c r="D23" s="26">
        <f t="shared" si="0"/>
        <v>0</v>
      </c>
      <c r="E23" s="74"/>
      <c r="F23" s="1"/>
      <c r="H23" s="168"/>
      <c r="I23" s="168"/>
      <c r="J23" s="168"/>
    </row>
    <row r="24" spans="1:12" s="2" customFormat="1" x14ac:dyDescent="0.25">
      <c r="A24" t="s">
        <v>124</v>
      </c>
      <c r="B24" s="26">
        <v>38.700288000000008</v>
      </c>
      <c r="C24" s="4"/>
      <c r="D24" s="26">
        <f t="shared" si="0"/>
        <v>0</v>
      </c>
      <c r="E24" s="74"/>
      <c r="F24" s="1"/>
      <c r="H24" s="168"/>
      <c r="I24" s="168"/>
      <c r="J24" s="168"/>
    </row>
    <row r="25" spans="1:12" s="2" customFormat="1" x14ac:dyDescent="0.25">
      <c r="A25" t="s">
        <v>125</v>
      </c>
      <c r="B25" s="26">
        <v>44.747207999999993</v>
      </c>
      <c r="C25" s="4"/>
      <c r="D25" s="26">
        <f t="shared" si="0"/>
        <v>0</v>
      </c>
      <c r="E25" s="74"/>
      <c r="F25" s="1"/>
      <c r="H25" s="168"/>
      <c r="I25" s="168"/>
      <c r="J25" s="168"/>
    </row>
    <row r="26" spans="1:12" s="2" customFormat="1" x14ac:dyDescent="0.25">
      <c r="A26"/>
      <c r="B26" s="123"/>
      <c r="C26" s="21" t="s">
        <v>445</v>
      </c>
      <c r="D26" s="26"/>
      <c r="E26" s="74"/>
      <c r="F26" s="1"/>
      <c r="H26" s="84"/>
      <c r="I26" s="84"/>
      <c r="J26" s="84"/>
    </row>
    <row r="27" spans="1:12" s="2" customFormat="1" x14ac:dyDescent="0.25">
      <c r="A27" t="s">
        <v>16</v>
      </c>
      <c r="B27" s="26">
        <v>25.262688000000004</v>
      </c>
      <c r="C27" s="4"/>
      <c r="D27" s="26">
        <f t="shared" si="0"/>
        <v>0</v>
      </c>
      <c r="E27" s="74"/>
      <c r="F27" s="1"/>
      <c r="H27" s="84"/>
      <c r="I27" s="84"/>
      <c r="J27" s="84"/>
    </row>
    <row r="28" spans="1:12" s="2" customFormat="1" x14ac:dyDescent="0.25">
      <c r="A28" t="s">
        <v>17</v>
      </c>
      <c r="B28" s="26">
        <v>28.353336000000006</v>
      </c>
      <c r="C28" s="4"/>
      <c r="D28" s="26">
        <f t="shared" si="0"/>
        <v>0</v>
      </c>
      <c r="E28" s="74"/>
      <c r="F28" s="1"/>
      <c r="H28" s="84"/>
      <c r="I28" s="84"/>
      <c r="J28" s="84"/>
    </row>
    <row r="29" spans="1:12" s="2" customFormat="1" x14ac:dyDescent="0.25">
      <c r="A29" t="s">
        <v>18</v>
      </c>
      <c r="B29" s="26">
        <v>29.831472000000002</v>
      </c>
      <c r="C29" s="4"/>
      <c r="D29" s="26">
        <f t="shared" si="0"/>
        <v>0</v>
      </c>
      <c r="E29" s="74"/>
      <c r="F29" s="1"/>
      <c r="H29" s="84"/>
      <c r="I29" s="84"/>
      <c r="J29" s="84"/>
    </row>
    <row r="30" spans="1:12" s="2" customFormat="1" x14ac:dyDescent="0.25">
      <c r="A30" t="s">
        <v>19</v>
      </c>
      <c r="B30" s="26">
        <v>34.265880000000003</v>
      </c>
      <c r="C30" s="4"/>
      <c r="D30" s="26">
        <f t="shared" si="0"/>
        <v>0</v>
      </c>
      <c r="E30" s="74"/>
      <c r="F30" s="1"/>
      <c r="H30" s="84"/>
      <c r="I30" s="84"/>
      <c r="J30" s="84"/>
    </row>
    <row r="31" spans="1:12" s="2" customFormat="1" x14ac:dyDescent="0.25">
      <c r="A31" t="s">
        <v>20</v>
      </c>
      <c r="B31" s="26">
        <v>38.700288000000008</v>
      </c>
      <c r="C31" s="4"/>
      <c r="D31" s="26">
        <f t="shared" si="0"/>
        <v>0</v>
      </c>
      <c r="E31" s="74"/>
      <c r="F31" s="1"/>
      <c r="H31" s="84"/>
      <c r="I31" s="84"/>
      <c r="J31" s="84"/>
    </row>
    <row r="32" spans="1:12" s="2" customFormat="1" x14ac:dyDescent="0.25">
      <c r="A32" t="s">
        <v>21</v>
      </c>
      <c r="B32" s="26">
        <v>40.178424000000007</v>
      </c>
      <c r="C32" s="4"/>
      <c r="D32" s="26">
        <f t="shared" si="0"/>
        <v>0</v>
      </c>
      <c r="E32" s="74"/>
      <c r="F32" s="1"/>
      <c r="H32" s="84"/>
      <c r="I32" s="84"/>
      <c r="J32" s="84"/>
    </row>
    <row r="33" spans="1:10" s="2" customFormat="1" x14ac:dyDescent="0.25">
      <c r="A33" t="s">
        <v>126</v>
      </c>
      <c r="B33" s="26">
        <v>41.656559999999999</v>
      </c>
      <c r="C33" s="4"/>
      <c r="D33" s="26">
        <f t="shared" si="0"/>
        <v>0</v>
      </c>
      <c r="E33" s="74"/>
      <c r="F33" s="1"/>
      <c r="H33" s="84"/>
      <c r="I33" s="84"/>
      <c r="J33" s="84"/>
    </row>
    <row r="34" spans="1:10" s="2" customFormat="1" x14ac:dyDescent="0.25">
      <c r="A34" t="s">
        <v>127</v>
      </c>
      <c r="B34" s="26">
        <v>44.747207999999993</v>
      </c>
      <c r="C34" s="4"/>
      <c r="D34" s="26">
        <f t="shared" si="0"/>
        <v>0</v>
      </c>
      <c r="E34" s="74"/>
      <c r="F34" s="1"/>
      <c r="H34" s="84"/>
      <c r="I34" s="84"/>
      <c r="J34" s="84"/>
    </row>
    <row r="35" spans="1:10" s="2" customFormat="1" x14ac:dyDescent="0.25">
      <c r="A35" t="s">
        <v>22</v>
      </c>
      <c r="B35" s="26">
        <v>49.181616000000005</v>
      </c>
      <c r="C35" s="4"/>
      <c r="D35" s="26">
        <f t="shared" si="0"/>
        <v>0</v>
      </c>
      <c r="E35" s="74"/>
      <c r="F35" s="1"/>
      <c r="H35" s="84"/>
      <c r="I35" s="84"/>
      <c r="J35" s="84"/>
    </row>
    <row r="36" spans="1:10" s="2" customFormat="1" x14ac:dyDescent="0.25">
      <c r="A36" t="s">
        <v>128</v>
      </c>
      <c r="B36" s="26">
        <v>53.616024000000003</v>
      </c>
      <c r="C36" s="4"/>
      <c r="D36" s="26">
        <f t="shared" si="0"/>
        <v>0</v>
      </c>
      <c r="E36" s="74"/>
      <c r="F36" s="1"/>
      <c r="H36" s="84"/>
      <c r="I36" s="84"/>
      <c r="J36" s="84"/>
    </row>
    <row r="37" spans="1:10" s="2" customFormat="1" x14ac:dyDescent="0.25">
      <c r="A37" t="s">
        <v>23</v>
      </c>
      <c r="B37" s="26">
        <v>59.528568</v>
      </c>
      <c r="C37" s="4"/>
      <c r="D37" s="26">
        <f t="shared" si="0"/>
        <v>0</v>
      </c>
      <c r="E37" s="74"/>
      <c r="F37" s="1"/>
      <c r="H37" s="84"/>
      <c r="I37" s="84"/>
      <c r="J37" s="84"/>
    </row>
    <row r="38" spans="1:10" s="2" customFormat="1" x14ac:dyDescent="0.25">
      <c r="A38"/>
      <c r="B38" s="123"/>
      <c r="C38" s="21" t="s">
        <v>445</v>
      </c>
      <c r="D38" s="26"/>
      <c r="E38" s="84"/>
      <c r="H38" s="168"/>
      <c r="I38" s="168"/>
      <c r="J38" s="168"/>
    </row>
    <row r="39" spans="1:10" s="2" customFormat="1" x14ac:dyDescent="0.25">
      <c r="A39" t="s">
        <v>24</v>
      </c>
      <c r="B39" s="26">
        <v>26.875200000000003</v>
      </c>
      <c r="C39" s="4"/>
      <c r="D39" s="26">
        <f t="shared" si="0"/>
        <v>0</v>
      </c>
      <c r="E39" s="74"/>
      <c r="F39" s="1"/>
      <c r="H39" s="168"/>
      <c r="I39" s="168"/>
      <c r="J39" s="168"/>
    </row>
    <row r="40" spans="1:10" s="2" customFormat="1" x14ac:dyDescent="0.25">
      <c r="A40" t="s">
        <v>25</v>
      </c>
      <c r="B40" s="26">
        <v>29.831472000000002</v>
      </c>
      <c r="C40" s="4"/>
      <c r="D40" s="26">
        <f t="shared" si="0"/>
        <v>0</v>
      </c>
      <c r="E40" s="74"/>
      <c r="F40" s="26"/>
      <c r="H40" s="168"/>
      <c r="I40" s="168"/>
      <c r="J40" s="168"/>
    </row>
    <row r="41" spans="1:10" s="2" customFormat="1" x14ac:dyDescent="0.25">
      <c r="A41" t="s">
        <v>26</v>
      </c>
      <c r="B41" s="26">
        <v>31.309608000000004</v>
      </c>
      <c r="C41" s="4"/>
      <c r="D41" s="26">
        <f t="shared" si="0"/>
        <v>0</v>
      </c>
      <c r="E41" s="74"/>
      <c r="F41" s="1"/>
      <c r="I41" s="84"/>
    </row>
    <row r="42" spans="1:10" s="2" customFormat="1" x14ac:dyDescent="0.25">
      <c r="A42" t="s">
        <v>27</v>
      </c>
      <c r="B42" s="26">
        <v>35.744016000000002</v>
      </c>
      <c r="C42" s="4"/>
      <c r="D42" s="26">
        <f t="shared" si="0"/>
        <v>0</v>
      </c>
      <c r="E42" s="74"/>
      <c r="F42" s="1"/>
      <c r="I42" s="84"/>
    </row>
    <row r="43" spans="1:10" s="2" customFormat="1" x14ac:dyDescent="0.25">
      <c r="A43" t="s">
        <v>28</v>
      </c>
      <c r="B43" s="26">
        <v>40.178424000000007</v>
      </c>
      <c r="C43" s="4"/>
      <c r="D43" s="26">
        <f t="shared" si="0"/>
        <v>0</v>
      </c>
      <c r="E43" s="74"/>
      <c r="F43" s="1"/>
      <c r="H43" s="168"/>
      <c r="I43" s="168"/>
      <c r="J43" s="168"/>
    </row>
    <row r="44" spans="1:10" s="2" customFormat="1" x14ac:dyDescent="0.25">
      <c r="A44" t="s">
        <v>29</v>
      </c>
      <c r="B44" s="26">
        <v>41.656559999999999</v>
      </c>
      <c r="C44" s="4"/>
      <c r="D44" s="26">
        <f t="shared" si="0"/>
        <v>0</v>
      </c>
      <c r="E44" s="74"/>
      <c r="F44" s="1"/>
      <c r="I44" s="84"/>
    </row>
    <row r="45" spans="1:10" s="2" customFormat="1" x14ac:dyDescent="0.25">
      <c r="A45" t="s">
        <v>129</v>
      </c>
      <c r="B45" s="26">
        <v>43.134696000000005</v>
      </c>
      <c r="C45" s="4"/>
      <c r="D45" s="26">
        <f t="shared" si="0"/>
        <v>0</v>
      </c>
      <c r="E45" s="74"/>
      <c r="F45" s="1"/>
      <c r="H45" s="168"/>
      <c r="I45" s="168"/>
      <c r="J45" s="168"/>
    </row>
    <row r="46" spans="1:10" s="2" customFormat="1" x14ac:dyDescent="0.25">
      <c r="A46" t="s">
        <v>130</v>
      </c>
      <c r="B46" s="26">
        <v>46.225344</v>
      </c>
      <c r="C46" s="4"/>
      <c r="D46" s="26">
        <f t="shared" si="0"/>
        <v>0</v>
      </c>
      <c r="E46" s="74"/>
      <c r="F46" s="1"/>
      <c r="H46" s="168"/>
      <c r="I46" s="168"/>
      <c r="J46" s="168"/>
    </row>
    <row r="47" spans="1:10" s="2" customFormat="1" x14ac:dyDescent="0.25">
      <c r="A47" t="s">
        <v>30</v>
      </c>
      <c r="B47" s="26">
        <v>50.659752000000005</v>
      </c>
      <c r="C47" s="4"/>
      <c r="D47" s="26">
        <f t="shared" si="0"/>
        <v>0</v>
      </c>
      <c r="E47" s="74"/>
      <c r="F47" s="1"/>
      <c r="H47" s="168"/>
      <c r="I47" s="168"/>
      <c r="J47" s="168"/>
    </row>
    <row r="48" spans="1:10" s="2" customFormat="1" x14ac:dyDescent="0.25">
      <c r="A48" t="s">
        <v>131</v>
      </c>
      <c r="B48" s="26">
        <v>55.094160000000002</v>
      </c>
      <c r="C48" s="4"/>
      <c r="D48" s="26">
        <f t="shared" si="0"/>
        <v>0</v>
      </c>
      <c r="E48" s="74"/>
      <c r="F48" s="1"/>
      <c r="I48" s="84"/>
    </row>
    <row r="49" spans="1:10" s="2" customFormat="1" x14ac:dyDescent="0.25">
      <c r="A49" t="s">
        <v>132</v>
      </c>
      <c r="B49" s="26">
        <v>65.575487999999993</v>
      </c>
      <c r="C49" s="4"/>
      <c r="D49" s="26">
        <f t="shared" si="0"/>
        <v>0</v>
      </c>
      <c r="E49" s="74"/>
      <c r="F49" s="1"/>
      <c r="H49" s="168"/>
      <c r="I49" s="168"/>
      <c r="J49" s="168"/>
    </row>
    <row r="50" spans="1:10" s="2" customFormat="1" x14ac:dyDescent="0.25">
      <c r="A50"/>
      <c r="B50" s="123"/>
      <c r="C50" s="21" t="s">
        <v>445</v>
      </c>
      <c r="D50" s="26"/>
      <c r="E50" s="84"/>
      <c r="I50" s="84"/>
    </row>
    <row r="51" spans="1:10" s="2" customFormat="1" x14ac:dyDescent="0.25">
      <c r="A51" t="s">
        <v>31</v>
      </c>
      <c r="B51" s="26">
        <v>29.831472000000002</v>
      </c>
      <c r="C51" s="4"/>
      <c r="D51" s="26">
        <f t="shared" si="0"/>
        <v>0</v>
      </c>
      <c r="E51" s="74"/>
      <c r="F51" s="1"/>
      <c r="I51" s="84"/>
    </row>
    <row r="52" spans="1:10" s="2" customFormat="1" x14ac:dyDescent="0.25">
      <c r="A52" t="s">
        <v>32</v>
      </c>
      <c r="B52" s="26">
        <v>31.309608000000004</v>
      </c>
      <c r="C52" s="4"/>
      <c r="D52" s="26">
        <f t="shared" si="0"/>
        <v>0</v>
      </c>
      <c r="E52" s="74"/>
      <c r="F52" s="1"/>
      <c r="H52" s="168"/>
      <c r="I52" s="168"/>
      <c r="J52" s="168"/>
    </row>
    <row r="53" spans="1:10" s="2" customFormat="1" x14ac:dyDescent="0.25">
      <c r="A53" t="s">
        <v>33</v>
      </c>
      <c r="B53" s="26">
        <v>34.265880000000003</v>
      </c>
      <c r="C53" s="4"/>
      <c r="D53" s="26">
        <f t="shared" si="0"/>
        <v>0</v>
      </c>
      <c r="E53" s="74"/>
      <c r="F53" s="1"/>
      <c r="H53" s="168"/>
      <c r="I53" s="168"/>
      <c r="J53" s="168"/>
    </row>
    <row r="54" spans="1:10" s="2" customFormat="1" x14ac:dyDescent="0.25">
      <c r="A54" t="s">
        <v>34</v>
      </c>
      <c r="B54" s="26">
        <v>37.222152000000001</v>
      </c>
      <c r="C54" s="4"/>
      <c r="D54" s="26">
        <f t="shared" si="0"/>
        <v>0</v>
      </c>
      <c r="E54" s="74"/>
      <c r="F54" s="1"/>
      <c r="H54" s="168"/>
      <c r="I54" s="168"/>
      <c r="J54" s="168"/>
    </row>
    <row r="55" spans="1:10" s="2" customFormat="1" x14ac:dyDescent="0.25">
      <c r="A55" t="s">
        <v>35</v>
      </c>
      <c r="B55" s="26">
        <v>43.134696000000005</v>
      </c>
      <c r="C55" s="4"/>
      <c r="D55" s="26">
        <f t="shared" si="0"/>
        <v>0</v>
      </c>
      <c r="E55" s="74"/>
      <c r="F55" s="1"/>
      <c r="I55" s="84"/>
    </row>
    <row r="56" spans="1:10" s="2" customFormat="1" x14ac:dyDescent="0.25">
      <c r="A56" t="s">
        <v>36</v>
      </c>
      <c r="B56" s="26">
        <v>44.747207999999993</v>
      </c>
      <c r="C56" s="4"/>
      <c r="D56" s="26">
        <f t="shared" si="0"/>
        <v>0</v>
      </c>
      <c r="E56" s="1"/>
      <c r="F56" s="1"/>
      <c r="I56" s="84"/>
    </row>
    <row r="57" spans="1:10" s="2" customFormat="1" x14ac:dyDescent="0.25">
      <c r="A57" t="s">
        <v>133</v>
      </c>
      <c r="B57" s="26">
        <v>46.225344</v>
      </c>
      <c r="C57" s="4"/>
      <c r="D57" s="26">
        <f t="shared" si="0"/>
        <v>0</v>
      </c>
      <c r="E57" s="1"/>
      <c r="F57" s="1"/>
      <c r="H57" s="168"/>
      <c r="I57" s="168"/>
      <c r="J57" s="168"/>
    </row>
    <row r="58" spans="1:10" s="2" customFormat="1" x14ac:dyDescent="0.25">
      <c r="A58" t="s">
        <v>134</v>
      </c>
      <c r="B58" s="26">
        <v>49.181616000000005</v>
      </c>
      <c r="C58" s="4"/>
      <c r="D58" s="26">
        <f t="shared" si="0"/>
        <v>0</v>
      </c>
      <c r="E58" s="1"/>
      <c r="F58" s="1"/>
      <c r="H58" s="168"/>
      <c r="I58" s="168"/>
      <c r="J58" s="168"/>
    </row>
    <row r="59" spans="1:10" s="2" customFormat="1" x14ac:dyDescent="0.25">
      <c r="A59" t="s">
        <v>37</v>
      </c>
      <c r="B59" s="26">
        <v>53.616024000000003</v>
      </c>
      <c r="C59" s="4"/>
      <c r="D59" s="26">
        <f t="shared" si="0"/>
        <v>0</v>
      </c>
      <c r="E59" s="1"/>
      <c r="F59" s="1"/>
      <c r="I59" s="84"/>
    </row>
    <row r="60" spans="1:10" s="2" customFormat="1" x14ac:dyDescent="0.25">
      <c r="A60" t="s">
        <v>135</v>
      </c>
      <c r="B60" s="26">
        <v>58.050432000000008</v>
      </c>
      <c r="C60" s="4"/>
      <c r="D60" s="26">
        <f t="shared" si="0"/>
        <v>0</v>
      </c>
      <c r="E60" s="1"/>
      <c r="F60" s="1"/>
      <c r="I60" s="84"/>
    </row>
    <row r="61" spans="1:10" s="2" customFormat="1" x14ac:dyDescent="0.25">
      <c r="A61" t="s">
        <v>136</v>
      </c>
      <c r="B61" s="26">
        <v>71.488032000000004</v>
      </c>
      <c r="C61" s="4"/>
      <c r="D61" s="26">
        <f t="shared" si="0"/>
        <v>0</v>
      </c>
      <c r="E61" s="1"/>
      <c r="F61" s="1"/>
      <c r="I61" s="84"/>
    </row>
    <row r="62" spans="1:10" s="2" customFormat="1" x14ac:dyDescent="0.25">
      <c r="A62"/>
      <c r="B62" s="123"/>
      <c r="C62" s="21" t="s">
        <v>445</v>
      </c>
      <c r="D62" s="26"/>
      <c r="H62" s="168"/>
      <c r="I62" s="168"/>
      <c r="J62" s="168"/>
    </row>
    <row r="63" spans="1:10" s="2" customFormat="1" x14ac:dyDescent="0.25">
      <c r="A63" t="s">
        <v>38</v>
      </c>
      <c r="B63" s="26">
        <v>31.309608000000004</v>
      </c>
      <c r="C63" s="4"/>
      <c r="D63" s="26">
        <f t="shared" si="0"/>
        <v>0</v>
      </c>
      <c r="E63" s="1"/>
      <c r="F63" s="1"/>
      <c r="I63" s="84"/>
    </row>
    <row r="64" spans="1:10" s="2" customFormat="1" x14ac:dyDescent="0.25">
      <c r="A64" t="s">
        <v>39</v>
      </c>
      <c r="B64" s="26">
        <v>34.265880000000003</v>
      </c>
      <c r="C64" s="4"/>
      <c r="D64" s="26">
        <f t="shared" si="0"/>
        <v>0</v>
      </c>
      <c r="E64" s="1"/>
      <c r="F64" s="1"/>
      <c r="I64" s="84"/>
    </row>
    <row r="65" spans="1:10" s="2" customFormat="1" x14ac:dyDescent="0.25">
      <c r="A65" t="s">
        <v>40</v>
      </c>
      <c r="B65" s="26">
        <v>35.744016000000002</v>
      </c>
      <c r="C65" s="4"/>
      <c r="D65" s="26">
        <f t="shared" si="0"/>
        <v>0</v>
      </c>
      <c r="E65" s="1"/>
      <c r="F65" s="1"/>
      <c r="I65" s="84"/>
    </row>
    <row r="66" spans="1:10" s="2" customFormat="1" x14ac:dyDescent="0.25">
      <c r="A66" t="s">
        <v>41</v>
      </c>
      <c r="B66" s="26">
        <v>40.178424000000007</v>
      </c>
      <c r="C66" s="4"/>
      <c r="D66" s="26">
        <f t="shared" si="0"/>
        <v>0</v>
      </c>
      <c r="E66" s="1"/>
      <c r="F66" s="1"/>
      <c r="H66" s="168"/>
      <c r="I66" s="168"/>
      <c r="J66" s="168"/>
    </row>
    <row r="67" spans="1:10" s="2" customFormat="1" x14ac:dyDescent="0.25">
      <c r="A67" t="s">
        <v>42</v>
      </c>
      <c r="B67" s="26">
        <v>46.225344</v>
      </c>
      <c r="C67" s="4"/>
      <c r="D67" s="26">
        <f t="shared" si="0"/>
        <v>0</v>
      </c>
      <c r="E67" s="1"/>
      <c r="F67" s="1"/>
      <c r="H67" s="168"/>
      <c r="I67" s="168"/>
      <c r="J67" s="168"/>
    </row>
    <row r="68" spans="1:10" s="2" customFormat="1" x14ac:dyDescent="0.25">
      <c r="A68" t="s">
        <v>43</v>
      </c>
      <c r="B68" s="26">
        <v>49.181616000000005</v>
      </c>
      <c r="C68" s="4"/>
      <c r="D68" s="26">
        <f t="shared" ref="D68:D131" si="1">IFERROR((ROUNDUP((C68*B68),2)),"REVISAR")</f>
        <v>0</v>
      </c>
      <c r="E68" s="1"/>
      <c r="F68" s="1"/>
      <c r="H68" s="168"/>
      <c r="I68" s="168"/>
      <c r="J68" s="168"/>
    </row>
    <row r="69" spans="1:10" s="2" customFormat="1" x14ac:dyDescent="0.25">
      <c r="A69" t="s">
        <v>137</v>
      </c>
      <c r="B69" s="26">
        <v>50.659752000000005</v>
      </c>
      <c r="C69" s="4"/>
      <c r="D69" s="26">
        <f t="shared" si="1"/>
        <v>0</v>
      </c>
      <c r="E69" s="1"/>
      <c r="F69" s="1"/>
      <c r="I69" s="84"/>
    </row>
    <row r="70" spans="1:10" s="2" customFormat="1" x14ac:dyDescent="0.25">
      <c r="A70" t="s">
        <v>138</v>
      </c>
      <c r="B70" s="26">
        <v>53.616024000000003</v>
      </c>
      <c r="C70" s="4"/>
      <c r="D70" s="26">
        <f t="shared" si="1"/>
        <v>0</v>
      </c>
      <c r="E70" s="1"/>
      <c r="F70" s="1"/>
      <c r="I70" s="84"/>
    </row>
    <row r="71" spans="1:10" s="2" customFormat="1" x14ac:dyDescent="0.25">
      <c r="A71" t="s">
        <v>44</v>
      </c>
      <c r="B71" s="26">
        <v>59.528568</v>
      </c>
      <c r="C71" s="4"/>
      <c r="D71" s="26">
        <f t="shared" si="1"/>
        <v>0</v>
      </c>
      <c r="E71" s="1"/>
      <c r="F71" s="1"/>
      <c r="I71" s="84"/>
    </row>
    <row r="72" spans="1:10" s="2" customFormat="1" x14ac:dyDescent="0.25">
      <c r="A72" t="s">
        <v>139</v>
      </c>
      <c r="B72" s="26">
        <v>64.097352000000001</v>
      </c>
      <c r="C72" s="4"/>
      <c r="D72" s="26">
        <f t="shared" si="1"/>
        <v>0</v>
      </c>
      <c r="E72" s="1"/>
      <c r="F72" s="1"/>
    </row>
    <row r="73" spans="1:10" s="2" customFormat="1" x14ac:dyDescent="0.25">
      <c r="A73" t="s">
        <v>140</v>
      </c>
      <c r="B73" s="26">
        <v>75.922439999999995</v>
      </c>
      <c r="C73" s="4"/>
      <c r="D73" s="26">
        <f t="shared" si="1"/>
        <v>0</v>
      </c>
      <c r="E73" s="1"/>
      <c r="F73" s="1"/>
    </row>
    <row r="74" spans="1:10" s="2" customFormat="1" x14ac:dyDescent="0.25">
      <c r="A74"/>
      <c r="B74" s="123"/>
      <c r="C74" s="21" t="s">
        <v>445</v>
      </c>
      <c r="D74" s="26"/>
    </row>
    <row r="75" spans="1:10" s="2" customFormat="1" x14ac:dyDescent="0.25">
      <c r="A75" t="s">
        <v>45</v>
      </c>
      <c r="B75" s="26">
        <v>34.265880000000003</v>
      </c>
      <c r="C75" s="4"/>
      <c r="D75" s="26">
        <f t="shared" si="1"/>
        <v>0</v>
      </c>
      <c r="E75" s="1"/>
      <c r="F75" s="1"/>
    </row>
    <row r="76" spans="1:10" s="2" customFormat="1" x14ac:dyDescent="0.25">
      <c r="A76" t="s">
        <v>46</v>
      </c>
      <c r="B76" s="26">
        <v>37.222152000000001</v>
      </c>
      <c r="C76" s="4"/>
      <c r="D76" s="26">
        <f t="shared" si="1"/>
        <v>0</v>
      </c>
      <c r="E76" s="1"/>
      <c r="F76" s="1"/>
    </row>
    <row r="77" spans="1:10" s="2" customFormat="1" x14ac:dyDescent="0.25">
      <c r="A77" t="s">
        <v>47</v>
      </c>
      <c r="B77" s="26">
        <v>40.178424000000007</v>
      </c>
      <c r="C77" s="4"/>
      <c r="D77" s="26">
        <f t="shared" si="1"/>
        <v>0</v>
      </c>
      <c r="E77" s="1"/>
      <c r="F77" s="1"/>
    </row>
    <row r="78" spans="1:10" s="2" customFormat="1" x14ac:dyDescent="0.25">
      <c r="A78" t="s">
        <v>48</v>
      </c>
      <c r="B78" s="26">
        <v>43.134696000000005</v>
      </c>
      <c r="C78" s="4"/>
      <c r="D78" s="26">
        <f t="shared" si="1"/>
        <v>0</v>
      </c>
      <c r="E78" s="1"/>
      <c r="F78" s="1"/>
    </row>
    <row r="79" spans="1:10" s="2" customFormat="1" x14ac:dyDescent="0.25">
      <c r="A79" t="s">
        <v>49</v>
      </c>
      <c r="B79" s="26">
        <v>46.225344</v>
      </c>
      <c r="C79" s="4"/>
      <c r="D79" s="26">
        <f t="shared" si="1"/>
        <v>0</v>
      </c>
      <c r="E79" s="1"/>
      <c r="F79" s="1"/>
    </row>
    <row r="80" spans="1:10" s="2" customFormat="1" x14ac:dyDescent="0.25">
      <c r="A80" t="s">
        <v>50</v>
      </c>
      <c r="B80" s="26">
        <v>52.137888000000004</v>
      </c>
      <c r="C80" s="4"/>
      <c r="D80" s="26">
        <f t="shared" si="1"/>
        <v>0</v>
      </c>
      <c r="E80" s="1"/>
      <c r="F80" s="1"/>
    </row>
    <row r="81" spans="1:6" s="2" customFormat="1" x14ac:dyDescent="0.25">
      <c r="A81" t="s">
        <v>141</v>
      </c>
      <c r="B81" s="26">
        <v>53.616024000000003</v>
      </c>
      <c r="C81" s="4"/>
      <c r="D81" s="26">
        <f t="shared" si="1"/>
        <v>0</v>
      </c>
      <c r="E81" s="1"/>
      <c r="F81" s="1"/>
    </row>
    <row r="82" spans="1:6" s="2" customFormat="1" x14ac:dyDescent="0.25">
      <c r="A82" t="s">
        <v>142</v>
      </c>
      <c r="B82" s="26">
        <v>58.050432000000008</v>
      </c>
      <c r="C82" s="4"/>
      <c r="D82" s="26">
        <f t="shared" si="1"/>
        <v>0</v>
      </c>
      <c r="E82" s="1"/>
      <c r="F82" s="1"/>
    </row>
    <row r="83" spans="1:6" s="2" customFormat="1" x14ac:dyDescent="0.25">
      <c r="A83" t="s">
        <v>143</v>
      </c>
      <c r="B83" s="26">
        <v>64.097352000000001</v>
      </c>
      <c r="C83" s="4"/>
      <c r="D83" s="26">
        <f t="shared" si="1"/>
        <v>0</v>
      </c>
      <c r="E83" s="1"/>
      <c r="F83" s="1"/>
    </row>
    <row r="84" spans="1:6" s="2" customFormat="1" x14ac:dyDescent="0.25">
      <c r="A84" t="s">
        <v>144</v>
      </c>
      <c r="B84" s="26">
        <v>68.531760000000006</v>
      </c>
      <c r="C84" s="4"/>
      <c r="D84" s="26">
        <f t="shared" si="1"/>
        <v>0</v>
      </c>
      <c r="E84" s="1"/>
      <c r="F84" s="1"/>
    </row>
    <row r="85" spans="1:6" s="2" customFormat="1" x14ac:dyDescent="0.25">
      <c r="A85" t="s">
        <v>145</v>
      </c>
      <c r="B85" s="26">
        <v>80.491224000000003</v>
      </c>
      <c r="C85" s="4"/>
      <c r="D85" s="26">
        <f t="shared" si="1"/>
        <v>0</v>
      </c>
      <c r="E85" s="1"/>
      <c r="F85" s="1"/>
    </row>
    <row r="86" spans="1:6" s="2" customFormat="1" x14ac:dyDescent="0.25">
      <c r="A86"/>
      <c r="B86" s="123"/>
      <c r="C86" s="21" t="s">
        <v>445</v>
      </c>
      <c r="D86" s="26"/>
    </row>
    <row r="87" spans="1:6" s="2" customFormat="1" x14ac:dyDescent="0.25">
      <c r="A87" t="s">
        <v>51</v>
      </c>
      <c r="B87" s="26">
        <v>35.744016000000002</v>
      </c>
      <c r="C87" s="4"/>
      <c r="D87" s="26">
        <f t="shared" si="1"/>
        <v>0</v>
      </c>
      <c r="E87" s="1"/>
      <c r="F87" s="1"/>
    </row>
    <row r="88" spans="1:6" s="2" customFormat="1" x14ac:dyDescent="0.25">
      <c r="A88" t="s">
        <v>52</v>
      </c>
      <c r="B88" s="26">
        <v>38.700288000000008</v>
      </c>
      <c r="C88" s="4"/>
      <c r="D88" s="26">
        <f t="shared" si="1"/>
        <v>0</v>
      </c>
      <c r="E88" s="1"/>
      <c r="F88" s="1"/>
    </row>
    <row r="89" spans="1:6" s="2" customFormat="1" x14ac:dyDescent="0.25">
      <c r="A89" t="s">
        <v>53</v>
      </c>
      <c r="B89" s="26">
        <v>41.656559999999999</v>
      </c>
      <c r="C89" s="4"/>
      <c r="D89" s="26">
        <f t="shared" si="1"/>
        <v>0</v>
      </c>
      <c r="E89" s="1"/>
      <c r="F89" s="1"/>
    </row>
    <row r="90" spans="1:6" s="2" customFormat="1" x14ac:dyDescent="0.25">
      <c r="A90" t="s">
        <v>54</v>
      </c>
      <c r="B90" s="26">
        <v>44.747207999999993</v>
      </c>
      <c r="C90" s="4"/>
      <c r="D90" s="26">
        <f t="shared" si="1"/>
        <v>0</v>
      </c>
      <c r="E90" s="1"/>
      <c r="F90" s="1"/>
    </row>
    <row r="91" spans="1:6" s="2" customFormat="1" x14ac:dyDescent="0.25">
      <c r="A91" t="s">
        <v>55</v>
      </c>
      <c r="B91" s="26">
        <v>52.137888000000004</v>
      </c>
      <c r="C91" s="4"/>
      <c r="D91" s="26">
        <f t="shared" si="1"/>
        <v>0</v>
      </c>
      <c r="E91" s="1"/>
      <c r="F91" s="1"/>
    </row>
    <row r="92" spans="1:6" s="2" customFormat="1" x14ac:dyDescent="0.25">
      <c r="A92" t="s">
        <v>56</v>
      </c>
      <c r="B92" s="26">
        <v>55.094160000000002</v>
      </c>
      <c r="C92" s="4"/>
      <c r="D92" s="26">
        <f t="shared" si="1"/>
        <v>0</v>
      </c>
      <c r="E92" s="1"/>
      <c r="F92" s="1"/>
    </row>
    <row r="93" spans="1:6" s="2" customFormat="1" x14ac:dyDescent="0.25">
      <c r="A93" t="s">
        <v>146</v>
      </c>
      <c r="B93" s="26">
        <v>59.528568</v>
      </c>
      <c r="C93" s="4"/>
      <c r="D93" s="26">
        <f t="shared" si="1"/>
        <v>0</v>
      </c>
      <c r="E93" s="1"/>
      <c r="F93" s="1"/>
    </row>
    <row r="94" spans="1:6" s="2" customFormat="1" x14ac:dyDescent="0.25">
      <c r="A94" t="s">
        <v>147</v>
      </c>
      <c r="B94" s="26">
        <v>62.619216000000009</v>
      </c>
      <c r="C94" s="4"/>
      <c r="D94" s="26">
        <f t="shared" si="1"/>
        <v>0</v>
      </c>
      <c r="E94" s="1"/>
      <c r="F94" s="1"/>
    </row>
    <row r="95" spans="1:6" s="2" customFormat="1" x14ac:dyDescent="0.25">
      <c r="A95" t="s">
        <v>148</v>
      </c>
      <c r="B95" s="26">
        <v>68.531760000000006</v>
      </c>
      <c r="C95" s="4"/>
      <c r="D95" s="26">
        <f t="shared" si="1"/>
        <v>0</v>
      </c>
      <c r="E95" s="1"/>
      <c r="F95" s="1"/>
    </row>
    <row r="96" spans="1:6" s="2" customFormat="1" x14ac:dyDescent="0.25">
      <c r="A96" t="s">
        <v>149</v>
      </c>
      <c r="B96" s="26">
        <v>71.488032000000004</v>
      </c>
      <c r="C96" s="4"/>
      <c r="D96" s="26">
        <f t="shared" si="1"/>
        <v>0</v>
      </c>
      <c r="E96" s="1"/>
      <c r="F96" s="1"/>
    </row>
    <row r="97" spans="1:6" s="2" customFormat="1" x14ac:dyDescent="0.25">
      <c r="A97" t="s">
        <v>150</v>
      </c>
      <c r="B97" s="26">
        <v>89.360039999999998</v>
      </c>
      <c r="C97" s="4"/>
      <c r="D97" s="26">
        <f t="shared" si="1"/>
        <v>0</v>
      </c>
      <c r="E97" s="1"/>
      <c r="F97" s="1"/>
    </row>
    <row r="98" spans="1:6" s="2" customFormat="1" x14ac:dyDescent="0.25">
      <c r="A98"/>
      <c r="B98" s="123"/>
      <c r="C98" s="21" t="s">
        <v>445</v>
      </c>
      <c r="D98" s="26"/>
      <c r="E98" s="1"/>
      <c r="F98" s="1"/>
    </row>
    <row r="99" spans="1:6" s="2" customFormat="1" x14ac:dyDescent="0.25">
      <c r="A99" t="s">
        <v>57</v>
      </c>
      <c r="B99" s="26">
        <v>37.222152000000001</v>
      </c>
      <c r="C99" s="4"/>
      <c r="D99" s="26">
        <f t="shared" si="1"/>
        <v>0</v>
      </c>
      <c r="E99" s="1"/>
      <c r="F99" s="1"/>
    </row>
    <row r="100" spans="1:6" s="2" customFormat="1" x14ac:dyDescent="0.25">
      <c r="A100" t="s">
        <v>58</v>
      </c>
      <c r="B100" s="26">
        <v>40.178424000000007</v>
      </c>
      <c r="C100" s="4"/>
      <c r="D100" s="26">
        <f t="shared" si="1"/>
        <v>0</v>
      </c>
      <c r="E100" s="1"/>
      <c r="F100" s="1"/>
    </row>
    <row r="101" spans="1:6" s="2" customFormat="1" x14ac:dyDescent="0.25">
      <c r="A101" t="s">
        <v>59</v>
      </c>
      <c r="B101" s="26">
        <v>43.134696000000005</v>
      </c>
      <c r="C101" s="4"/>
      <c r="D101" s="26">
        <f t="shared" si="1"/>
        <v>0</v>
      </c>
      <c r="E101" s="1"/>
      <c r="F101" s="1"/>
    </row>
    <row r="102" spans="1:6" s="2" customFormat="1" x14ac:dyDescent="0.25">
      <c r="A102" t="s">
        <v>60</v>
      </c>
      <c r="B102" s="26">
        <v>47.703479999999999</v>
      </c>
      <c r="C102" s="4"/>
      <c r="D102" s="26">
        <f t="shared" si="1"/>
        <v>0</v>
      </c>
      <c r="E102" s="1"/>
      <c r="F102" s="1"/>
    </row>
    <row r="103" spans="1:6" s="2" customFormat="1" x14ac:dyDescent="0.25">
      <c r="A103" t="s">
        <v>61</v>
      </c>
      <c r="B103" s="26">
        <v>53.616024000000003</v>
      </c>
      <c r="C103" s="4"/>
      <c r="D103" s="26">
        <f t="shared" si="1"/>
        <v>0</v>
      </c>
      <c r="E103" s="1"/>
      <c r="F103" s="1"/>
    </row>
    <row r="104" spans="1:6" s="2" customFormat="1" x14ac:dyDescent="0.25">
      <c r="A104" t="s">
        <v>62</v>
      </c>
      <c r="B104" s="26">
        <v>59.528568</v>
      </c>
      <c r="C104" s="4"/>
      <c r="D104" s="26">
        <f t="shared" si="1"/>
        <v>0</v>
      </c>
      <c r="E104" s="1"/>
      <c r="F104" s="1"/>
    </row>
    <row r="105" spans="1:6" s="2" customFormat="1" x14ac:dyDescent="0.25">
      <c r="A105"/>
      <c r="B105" s="123"/>
      <c r="C105" s="21" t="s">
        <v>445</v>
      </c>
      <c r="D105" s="26"/>
      <c r="E105" s="1"/>
      <c r="F105" s="1"/>
    </row>
    <row r="106" spans="1:6" s="2" customFormat="1" x14ac:dyDescent="0.25">
      <c r="A106" t="s">
        <v>63</v>
      </c>
      <c r="B106" s="26">
        <v>38.700288000000008</v>
      </c>
      <c r="C106" s="4"/>
      <c r="D106" s="26">
        <f t="shared" si="1"/>
        <v>0</v>
      </c>
      <c r="E106" s="1"/>
      <c r="F106" s="1"/>
    </row>
    <row r="107" spans="1:6" s="2" customFormat="1" x14ac:dyDescent="0.25">
      <c r="A107" t="s">
        <v>64</v>
      </c>
      <c r="B107" s="26">
        <v>41.656559999999999</v>
      </c>
      <c r="C107" s="4"/>
      <c r="D107" s="26">
        <f t="shared" si="1"/>
        <v>0</v>
      </c>
      <c r="E107" s="1"/>
      <c r="F107" s="1"/>
    </row>
    <row r="108" spans="1:6" s="2" customFormat="1" x14ac:dyDescent="0.25">
      <c r="A108" t="s">
        <v>65</v>
      </c>
      <c r="B108" s="26">
        <v>46.225344</v>
      </c>
      <c r="C108" s="4"/>
      <c r="D108" s="26">
        <f t="shared" si="1"/>
        <v>0</v>
      </c>
      <c r="E108" s="1"/>
      <c r="F108" s="1"/>
    </row>
    <row r="109" spans="1:6" s="2" customFormat="1" x14ac:dyDescent="0.25">
      <c r="A109" t="s">
        <v>66</v>
      </c>
      <c r="B109" s="26">
        <v>50.659752000000005</v>
      </c>
      <c r="C109" s="4"/>
      <c r="D109" s="26">
        <f t="shared" si="1"/>
        <v>0</v>
      </c>
      <c r="E109" s="1"/>
      <c r="F109" s="1"/>
    </row>
    <row r="110" spans="1:6" s="2" customFormat="1" x14ac:dyDescent="0.25">
      <c r="A110" t="s">
        <v>67</v>
      </c>
      <c r="B110" s="26">
        <v>55.094160000000002</v>
      </c>
      <c r="C110" s="4"/>
      <c r="D110" s="26">
        <f t="shared" si="1"/>
        <v>0</v>
      </c>
      <c r="E110" s="1"/>
      <c r="F110" s="1"/>
    </row>
    <row r="111" spans="1:6" s="2" customFormat="1" x14ac:dyDescent="0.25">
      <c r="A111" t="s">
        <v>68</v>
      </c>
      <c r="B111" s="26">
        <v>62.619216000000009</v>
      </c>
      <c r="C111" s="4"/>
      <c r="D111" s="26">
        <f t="shared" si="1"/>
        <v>0</v>
      </c>
      <c r="E111" s="1"/>
      <c r="F111" s="1"/>
    </row>
    <row r="112" spans="1:6" s="2" customFormat="1" x14ac:dyDescent="0.25">
      <c r="A112" t="s">
        <v>8</v>
      </c>
      <c r="B112" s="123"/>
      <c r="C112" s="21" t="s">
        <v>445</v>
      </c>
      <c r="D112" s="26"/>
    </row>
    <row r="113" spans="1:6" s="2" customFormat="1" x14ac:dyDescent="0.25">
      <c r="A113" t="s">
        <v>69</v>
      </c>
      <c r="B113" s="26">
        <v>40.178424000000007</v>
      </c>
      <c r="C113" s="4"/>
      <c r="D113" s="26">
        <f t="shared" si="1"/>
        <v>0</v>
      </c>
      <c r="E113" s="1"/>
      <c r="F113" s="1"/>
    </row>
    <row r="114" spans="1:6" s="2" customFormat="1" x14ac:dyDescent="0.25">
      <c r="A114" t="s">
        <v>70</v>
      </c>
      <c r="B114" s="26">
        <v>43.134696000000005</v>
      </c>
      <c r="C114" s="4"/>
      <c r="D114" s="26">
        <f t="shared" si="1"/>
        <v>0</v>
      </c>
      <c r="E114" s="1"/>
      <c r="F114" s="1"/>
    </row>
    <row r="115" spans="1:6" s="2" customFormat="1" x14ac:dyDescent="0.25">
      <c r="A115" t="s">
        <v>71</v>
      </c>
      <c r="B115" s="26">
        <v>46.225344</v>
      </c>
      <c r="C115" s="4"/>
      <c r="D115" s="26">
        <f t="shared" si="1"/>
        <v>0</v>
      </c>
      <c r="E115" s="1"/>
      <c r="F115" s="1"/>
    </row>
    <row r="116" spans="1:6" s="2" customFormat="1" x14ac:dyDescent="0.25">
      <c r="A116" t="s">
        <v>72</v>
      </c>
      <c r="B116" s="26">
        <v>52.137888000000004</v>
      </c>
      <c r="C116" s="4"/>
      <c r="D116" s="26">
        <f t="shared" si="1"/>
        <v>0</v>
      </c>
      <c r="E116" s="1"/>
      <c r="F116" s="1"/>
    </row>
    <row r="117" spans="1:6" s="2" customFormat="1" x14ac:dyDescent="0.25">
      <c r="A117" t="s">
        <v>73</v>
      </c>
      <c r="B117" s="26">
        <v>53.616024000000003</v>
      </c>
      <c r="C117" s="4"/>
      <c r="D117" s="26">
        <f t="shared" si="1"/>
        <v>0</v>
      </c>
      <c r="E117" s="1"/>
      <c r="F117" s="1"/>
    </row>
    <row r="118" spans="1:6" s="2" customFormat="1" x14ac:dyDescent="0.25">
      <c r="A118" t="s">
        <v>74</v>
      </c>
      <c r="B118" s="26">
        <v>64.097352000000001</v>
      </c>
      <c r="C118" s="4"/>
      <c r="D118" s="26">
        <f t="shared" si="1"/>
        <v>0</v>
      </c>
      <c r="E118" s="1"/>
      <c r="F118" s="1"/>
    </row>
    <row r="119" spans="1:6" s="2" customFormat="1" x14ac:dyDescent="0.25">
      <c r="A119" t="s">
        <v>151</v>
      </c>
      <c r="B119" s="26">
        <v>67.053623999999999</v>
      </c>
      <c r="C119" s="4"/>
      <c r="D119" s="26">
        <f t="shared" si="1"/>
        <v>0</v>
      </c>
      <c r="E119" s="1"/>
      <c r="F119" s="1"/>
    </row>
    <row r="120" spans="1:6" s="2" customFormat="1" x14ac:dyDescent="0.25">
      <c r="A120" t="s">
        <v>152</v>
      </c>
      <c r="B120" s="26">
        <v>70.009896000000012</v>
      </c>
      <c r="C120" s="4"/>
      <c r="D120" s="26">
        <f t="shared" si="1"/>
        <v>0</v>
      </c>
      <c r="E120" s="1"/>
      <c r="F120" s="1"/>
    </row>
    <row r="121" spans="1:6" s="2" customFormat="1" x14ac:dyDescent="0.25">
      <c r="A121" t="s">
        <v>153</v>
      </c>
      <c r="B121" s="26">
        <v>79.013087999999996</v>
      </c>
      <c r="C121" s="4"/>
      <c r="D121" s="26">
        <f t="shared" si="1"/>
        <v>0</v>
      </c>
      <c r="E121" s="1"/>
      <c r="F121" s="1"/>
    </row>
    <row r="122" spans="1:6" s="2" customFormat="1" x14ac:dyDescent="0.25">
      <c r="A122" t="s">
        <v>154</v>
      </c>
      <c r="B122" s="26">
        <v>81.969360000000009</v>
      </c>
      <c r="C122" s="4"/>
      <c r="D122" s="26">
        <f t="shared" si="1"/>
        <v>0</v>
      </c>
      <c r="E122" s="1"/>
      <c r="F122" s="1"/>
    </row>
    <row r="123" spans="1:6" s="2" customFormat="1" x14ac:dyDescent="0.25">
      <c r="A123" t="s">
        <v>155</v>
      </c>
      <c r="B123" s="26">
        <v>93.794448000000003</v>
      </c>
      <c r="C123" s="4"/>
      <c r="D123" s="26">
        <f t="shared" si="1"/>
        <v>0</v>
      </c>
      <c r="E123" s="1"/>
      <c r="F123" s="1"/>
    </row>
    <row r="124" spans="1:6" s="2" customFormat="1" x14ac:dyDescent="0.25">
      <c r="A124" t="s">
        <v>8</v>
      </c>
      <c r="B124" s="123"/>
      <c r="C124" s="21" t="s">
        <v>445</v>
      </c>
      <c r="D124" s="26"/>
    </row>
    <row r="125" spans="1:6" s="2" customFormat="1" x14ac:dyDescent="0.25">
      <c r="A125" t="s">
        <v>75</v>
      </c>
      <c r="B125" s="26">
        <v>40.178424000000007</v>
      </c>
      <c r="C125" s="4"/>
      <c r="D125" s="26">
        <f t="shared" si="1"/>
        <v>0</v>
      </c>
      <c r="E125" s="1"/>
      <c r="F125" s="1"/>
    </row>
    <row r="126" spans="1:6" s="2" customFormat="1" x14ac:dyDescent="0.25">
      <c r="A126" t="s">
        <v>76</v>
      </c>
      <c r="B126" s="26">
        <v>44.747207999999993</v>
      </c>
      <c r="C126" s="4"/>
      <c r="D126" s="26">
        <f t="shared" si="1"/>
        <v>0</v>
      </c>
      <c r="E126" s="1"/>
      <c r="F126" s="1"/>
    </row>
    <row r="127" spans="1:6" s="2" customFormat="1" x14ac:dyDescent="0.25">
      <c r="A127" t="s">
        <v>77</v>
      </c>
      <c r="B127" s="26">
        <v>49.181616000000005</v>
      </c>
      <c r="C127" s="4"/>
      <c r="D127" s="26">
        <f t="shared" si="1"/>
        <v>0</v>
      </c>
      <c r="E127" s="1"/>
      <c r="F127" s="1"/>
    </row>
    <row r="128" spans="1:6" s="2" customFormat="1" x14ac:dyDescent="0.25">
      <c r="A128" t="s">
        <v>78</v>
      </c>
      <c r="B128" s="26">
        <v>53.616024000000003</v>
      </c>
      <c r="C128" s="4"/>
      <c r="D128" s="26">
        <f t="shared" si="1"/>
        <v>0</v>
      </c>
      <c r="E128" s="1"/>
      <c r="F128" s="1"/>
    </row>
    <row r="129" spans="1:6" s="2" customFormat="1" x14ac:dyDescent="0.25">
      <c r="A129" t="s">
        <v>79</v>
      </c>
      <c r="B129" s="26">
        <v>58.050432000000008</v>
      </c>
      <c r="C129" s="4"/>
      <c r="D129" s="26">
        <f t="shared" si="1"/>
        <v>0</v>
      </c>
      <c r="E129" s="1"/>
      <c r="F129" s="1"/>
    </row>
    <row r="130" spans="1:6" s="2" customFormat="1" x14ac:dyDescent="0.25">
      <c r="A130" t="s">
        <v>80</v>
      </c>
      <c r="B130" s="26">
        <v>67.053623999999999</v>
      </c>
      <c r="C130" s="4"/>
      <c r="D130" s="26">
        <f t="shared" si="1"/>
        <v>0</v>
      </c>
      <c r="E130" s="1"/>
      <c r="F130" s="1"/>
    </row>
    <row r="131" spans="1:6" s="2" customFormat="1" x14ac:dyDescent="0.25">
      <c r="A131" t="s">
        <v>156</v>
      </c>
      <c r="B131" s="26">
        <v>70.009896000000012</v>
      </c>
      <c r="C131" s="4"/>
      <c r="D131" s="26">
        <f t="shared" si="1"/>
        <v>0</v>
      </c>
      <c r="E131" s="1"/>
      <c r="F131" s="1"/>
    </row>
    <row r="132" spans="1:6" s="2" customFormat="1" x14ac:dyDescent="0.25">
      <c r="A132" t="s">
        <v>157</v>
      </c>
      <c r="B132" s="26">
        <v>74.444304000000002</v>
      </c>
      <c r="C132" s="4"/>
      <c r="D132" s="26">
        <f t="shared" ref="D132:D195" si="2">IFERROR((ROUNDUP((C132*B132),2)),"REVISAR")</f>
        <v>0</v>
      </c>
      <c r="E132" s="1"/>
      <c r="F132" s="1"/>
    </row>
    <row r="133" spans="1:6" s="2" customFormat="1" x14ac:dyDescent="0.25">
      <c r="A133" t="s">
        <v>158</v>
      </c>
      <c r="B133" s="26">
        <v>81.969360000000009</v>
      </c>
      <c r="C133" s="4"/>
      <c r="D133" s="26">
        <f t="shared" si="2"/>
        <v>0</v>
      </c>
      <c r="E133" s="1"/>
      <c r="F133" s="1"/>
    </row>
    <row r="134" spans="1:6" s="2" customFormat="1" x14ac:dyDescent="0.25">
      <c r="A134" t="s">
        <v>159</v>
      </c>
      <c r="B134" s="26">
        <v>84.925632000000007</v>
      </c>
      <c r="C134" s="4"/>
      <c r="D134" s="26">
        <f t="shared" si="2"/>
        <v>0</v>
      </c>
      <c r="E134" s="1"/>
      <c r="F134" s="1"/>
    </row>
    <row r="135" spans="1:6" s="2" customFormat="1" x14ac:dyDescent="0.25">
      <c r="A135" t="s">
        <v>160</v>
      </c>
      <c r="B135" s="26">
        <v>99.841368000000003</v>
      </c>
      <c r="C135" s="4"/>
      <c r="D135" s="26">
        <f t="shared" si="2"/>
        <v>0</v>
      </c>
      <c r="E135" s="1"/>
      <c r="F135" s="1"/>
    </row>
    <row r="136" spans="1:6" s="2" customFormat="1" x14ac:dyDescent="0.25">
      <c r="A136" t="s">
        <v>8</v>
      </c>
      <c r="B136" s="123"/>
      <c r="C136" s="21" t="s">
        <v>445</v>
      </c>
      <c r="D136" s="26"/>
    </row>
    <row r="137" spans="1:6" s="2" customFormat="1" x14ac:dyDescent="0.25">
      <c r="A137" t="s">
        <v>81</v>
      </c>
      <c r="B137" s="26">
        <v>43.134696000000005</v>
      </c>
      <c r="C137" s="4"/>
      <c r="D137" s="26">
        <f t="shared" si="2"/>
        <v>0</v>
      </c>
      <c r="E137" s="1"/>
      <c r="F137" s="1"/>
    </row>
    <row r="138" spans="1:6" s="2" customFormat="1" x14ac:dyDescent="0.25">
      <c r="A138" t="s">
        <v>82</v>
      </c>
      <c r="B138" s="26">
        <v>47.703479999999999</v>
      </c>
      <c r="C138" s="4"/>
      <c r="D138" s="26">
        <f t="shared" si="2"/>
        <v>0</v>
      </c>
      <c r="E138" s="1"/>
      <c r="F138" s="1"/>
    </row>
    <row r="139" spans="1:6" s="2" customFormat="1" x14ac:dyDescent="0.25">
      <c r="A139" t="s">
        <v>83</v>
      </c>
      <c r="B139" s="26">
        <v>52.137888000000004</v>
      </c>
      <c r="C139" s="4"/>
      <c r="D139" s="26">
        <f t="shared" si="2"/>
        <v>0</v>
      </c>
      <c r="E139" s="1"/>
      <c r="F139" s="1"/>
    </row>
    <row r="140" spans="1:6" s="2" customFormat="1" x14ac:dyDescent="0.25">
      <c r="A140" t="s">
        <v>84</v>
      </c>
      <c r="B140" s="26">
        <v>56.572296000000001</v>
      </c>
      <c r="C140" s="4"/>
      <c r="D140" s="26">
        <f t="shared" si="2"/>
        <v>0</v>
      </c>
      <c r="E140" s="1"/>
      <c r="F140" s="1"/>
    </row>
    <row r="141" spans="1:6" s="2" customFormat="1" x14ac:dyDescent="0.25">
      <c r="A141" t="s">
        <v>85</v>
      </c>
      <c r="B141" s="26">
        <v>61.006704000000006</v>
      </c>
      <c r="C141" s="4"/>
      <c r="D141" s="26">
        <f t="shared" si="2"/>
        <v>0</v>
      </c>
      <c r="E141" s="1"/>
      <c r="F141" s="1"/>
    </row>
    <row r="142" spans="1:6" s="2" customFormat="1" x14ac:dyDescent="0.25">
      <c r="A142" t="s">
        <v>86</v>
      </c>
      <c r="B142" s="26">
        <v>71.488032000000004</v>
      </c>
      <c r="C142" s="4"/>
      <c r="D142" s="26">
        <f t="shared" si="2"/>
        <v>0</v>
      </c>
      <c r="E142" s="1"/>
      <c r="F142" s="1"/>
    </row>
    <row r="143" spans="1:6" s="2" customFormat="1" x14ac:dyDescent="0.25">
      <c r="A143" t="s">
        <v>161</v>
      </c>
      <c r="B143" s="26">
        <v>74.444304000000002</v>
      </c>
      <c r="C143" s="4"/>
      <c r="D143" s="26">
        <f t="shared" si="2"/>
        <v>0</v>
      </c>
      <c r="E143" s="1"/>
      <c r="F143" s="1"/>
    </row>
    <row r="144" spans="1:6" s="2" customFormat="1" x14ac:dyDescent="0.25">
      <c r="A144" t="s">
        <v>162</v>
      </c>
      <c r="B144" s="26">
        <v>84.925632000000007</v>
      </c>
      <c r="C144" s="4"/>
      <c r="D144" s="26">
        <f t="shared" si="2"/>
        <v>0</v>
      </c>
      <c r="E144" s="1"/>
      <c r="F144" s="1"/>
    </row>
    <row r="145" spans="1:6" s="2" customFormat="1" x14ac:dyDescent="0.25">
      <c r="A145" t="s">
        <v>163</v>
      </c>
      <c r="B145" s="26">
        <v>89.360039999999998</v>
      </c>
      <c r="C145" s="4"/>
      <c r="D145" s="26">
        <f t="shared" si="2"/>
        <v>0</v>
      </c>
      <c r="E145" s="1"/>
      <c r="F145" s="1"/>
    </row>
    <row r="146" spans="1:6" s="2" customFormat="1" x14ac:dyDescent="0.25">
      <c r="A146" t="s">
        <v>164</v>
      </c>
      <c r="B146" s="26">
        <v>92.316312000000011</v>
      </c>
      <c r="C146" s="4"/>
      <c r="D146" s="26">
        <f t="shared" si="2"/>
        <v>0</v>
      </c>
      <c r="E146" s="1"/>
      <c r="F146" s="1"/>
    </row>
    <row r="147" spans="1:6" s="2" customFormat="1" x14ac:dyDescent="0.25">
      <c r="A147" t="s">
        <v>165</v>
      </c>
      <c r="B147" s="26">
        <v>104.27577600000001</v>
      </c>
      <c r="C147" s="4"/>
      <c r="D147" s="26">
        <f t="shared" si="2"/>
        <v>0</v>
      </c>
      <c r="E147" s="1"/>
      <c r="F147" s="1"/>
    </row>
    <row r="148" spans="1:6" s="2" customFormat="1" x14ac:dyDescent="0.25">
      <c r="A148"/>
      <c r="B148" s="123"/>
      <c r="C148" s="21" t="s">
        <v>445</v>
      </c>
      <c r="D148" s="26"/>
    </row>
    <row r="149" spans="1:6" s="2" customFormat="1" x14ac:dyDescent="0.25">
      <c r="A149" t="s">
        <v>87</v>
      </c>
      <c r="B149" s="26">
        <v>46.225344</v>
      </c>
      <c r="C149" s="4"/>
      <c r="D149" s="26">
        <f t="shared" si="2"/>
        <v>0</v>
      </c>
      <c r="E149" s="1"/>
      <c r="F149" s="1"/>
    </row>
    <row r="150" spans="1:6" s="2" customFormat="1" x14ac:dyDescent="0.25">
      <c r="A150" t="s">
        <v>88</v>
      </c>
      <c r="B150" s="26">
        <v>50.659752000000005</v>
      </c>
      <c r="C150" s="4"/>
      <c r="D150" s="26">
        <f t="shared" si="2"/>
        <v>0</v>
      </c>
      <c r="E150" s="1"/>
      <c r="F150" s="1"/>
    </row>
    <row r="151" spans="1:6" s="2" customFormat="1" x14ac:dyDescent="0.25">
      <c r="A151" t="s">
        <v>89</v>
      </c>
      <c r="B151" s="26">
        <v>58.050432000000008</v>
      </c>
      <c r="C151" s="4"/>
      <c r="D151" s="26">
        <f t="shared" si="2"/>
        <v>0</v>
      </c>
      <c r="E151" s="1"/>
      <c r="F151" s="1"/>
    </row>
    <row r="152" spans="1:6" s="2" customFormat="1" x14ac:dyDescent="0.25">
      <c r="A152" t="s">
        <v>90</v>
      </c>
      <c r="B152" s="26">
        <v>64.097352000000001</v>
      </c>
      <c r="C152" s="4"/>
      <c r="D152" s="26">
        <f t="shared" si="2"/>
        <v>0</v>
      </c>
      <c r="E152" s="1"/>
      <c r="F152" s="1"/>
    </row>
    <row r="153" spans="1:6" s="2" customFormat="1" x14ac:dyDescent="0.25">
      <c r="A153" t="s">
        <v>91</v>
      </c>
      <c r="B153" s="26">
        <v>68.531760000000006</v>
      </c>
      <c r="C153" s="4"/>
      <c r="D153" s="26">
        <f t="shared" si="2"/>
        <v>0</v>
      </c>
      <c r="E153" s="1"/>
      <c r="F153" s="1"/>
    </row>
    <row r="154" spans="1:6" s="2" customFormat="1" x14ac:dyDescent="0.25">
      <c r="A154" t="s">
        <v>92</v>
      </c>
      <c r="B154" s="26">
        <v>79.013087999999996</v>
      </c>
      <c r="C154" s="4"/>
      <c r="D154" s="26">
        <f t="shared" si="2"/>
        <v>0</v>
      </c>
      <c r="E154" s="1"/>
      <c r="F154" s="1"/>
    </row>
    <row r="155" spans="1:6" s="2" customFormat="1" x14ac:dyDescent="0.25">
      <c r="A155" t="s">
        <v>166</v>
      </c>
      <c r="B155" s="26">
        <v>81.969360000000009</v>
      </c>
      <c r="C155" s="4"/>
      <c r="D155" s="26">
        <f t="shared" si="2"/>
        <v>0</v>
      </c>
      <c r="E155" s="1"/>
      <c r="F155" s="1"/>
    </row>
    <row r="156" spans="1:6" s="2" customFormat="1" x14ac:dyDescent="0.25">
      <c r="A156" t="s">
        <v>167</v>
      </c>
      <c r="B156" s="26">
        <v>89.360039999999998</v>
      </c>
      <c r="C156" s="4"/>
      <c r="D156" s="26">
        <f t="shared" si="2"/>
        <v>0</v>
      </c>
      <c r="E156" s="1"/>
      <c r="F156" s="1"/>
    </row>
    <row r="157" spans="1:6" s="2" customFormat="1" x14ac:dyDescent="0.25">
      <c r="A157" t="s">
        <v>168</v>
      </c>
      <c r="B157" s="26">
        <v>93.794448000000003</v>
      </c>
      <c r="C157" s="4"/>
      <c r="D157" s="26">
        <f t="shared" si="2"/>
        <v>0</v>
      </c>
      <c r="E157" s="1"/>
      <c r="F157" s="1"/>
    </row>
    <row r="158" spans="1:6" s="2" customFormat="1" x14ac:dyDescent="0.25">
      <c r="A158" t="s">
        <v>169</v>
      </c>
      <c r="B158" s="26">
        <v>96.885096000000004</v>
      </c>
      <c r="C158" s="4"/>
      <c r="D158" s="26">
        <f t="shared" si="2"/>
        <v>0</v>
      </c>
      <c r="E158" s="1"/>
      <c r="F158" s="1"/>
    </row>
    <row r="159" spans="1:6" s="2" customFormat="1" x14ac:dyDescent="0.25">
      <c r="A159" t="s">
        <v>170</v>
      </c>
      <c r="B159" s="26">
        <v>107.23204800000001</v>
      </c>
      <c r="C159" s="4"/>
      <c r="D159" s="26">
        <f t="shared" si="2"/>
        <v>0</v>
      </c>
      <c r="E159" s="1"/>
      <c r="F159" s="1"/>
    </row>
    <row r="160" spans="1:6" s="2" customFormat="1" x14ac:dyDescent="0.25">
      <c r="A160"/>
      <c r="B160" s="123"/>
      <c r="C160" s="21" t="s">
        <v>445</v>
      </c>
      <c r="D160" s="26"/>
    </row>
    <row r="161" spans="1:9" s="2" customFormat="1" x14ac:dyDescent="0.25">
      <c r="A161" t="s">
        <v>93</v>
      </c>
      <c r="B161" s="26">
        <v>72.966167999999996</v>
      </c>
      <c r="C161" s="4"/>
      <c r="D161" s="26">
        <f t="shared" si="2"/>
        <v>0</v>
      </c>
      <c r="E161" s="1"/>
      <c r="F161" s="1"/>
    </row>
    <row r="162" spans="1:9" s="2" customFormat="1" x14ac:dyDescent="0.25">
      <c r="A162" t="s">
        <v>94</v>
      </c>
      <c r="B162" s="26">
        <v>81.969360000000009</v>
      </c>
      <c r="C162" s="4"/>
      <c r="D162" s="26">
        <f t="shared" si="2"/>
        <v>0</v>
      </c>
      <c r="E162" s="1"/>
      <c r="F162" s="1"/>
    </row>
    <row r="163" spans="1:9" s="2" customFormat="1" x14ac:dyDescent="0.25">
      <c r="A163" t="s">
        <v>95</v>
      </c>
      <c r="B163" s="26">
        <v>89.360039999999998</v>
      </c>
      <c r="C163" s="4"/>
      <c r="D163" s="26">
        <f t="shared" si="2"/>
        <v>0</v>
      </c>
      <c r="E163" s="1"/>
      <c r="F163" s="1"/>
    </row>
    <row r="164" spans="1:9" s="2" customFormat="1" x14ac:dyDescent="0.25">
      <c r="A164" t="s">
        <v>96</v>
      </c>
      <c r="B164" s="26">
        <v>96.885096000000004</v>
      </c>
      <c r="C164" s="4"/>
      <c r="D164" s="26">
        <f t="shared" si="2"/>
        <v>0</v>
      </c>
      <c r="E164" s="1"/>
      <c r="F164" s="1"/>
    </row>
    <row r="165" spans="1:9" s="2" customFormat="1" x14ac:dyDescent="0.25">
      <c r="A165" t="s">
        <v>97</v>
      </c>
      <c r="B165" s="26">
        <v>104.27577600000001</v>
      </c>
      <c r="C165" s="4"/>
      <c r="D165" s="26">
        <f t="shared" si="2"/>
        <v>0</v>
      </c>
      <c r="E165" s="1"/>
      <c r="F165" s="1"/>
    </row>
    <row r="166" spans="1:9" s="2" customFormat="1" x14ac:dyDescent="0.25">
      <c r="A166" t="s">
        <v>98</v>
      </c>
      <c r="B166" s="26">
        <v>116.23524</v>
      </c>
      <c r="C166" s="4"/>
      <c r="D166" s="26">
        <f t="shared" si="2"/>
        <v>0</v>
      </c>
      <c r="E166" s="1"/>
      <c r="F166" s="1"/>
    </row>
    <row r="167" spans="1:9" s="2" customFormat="1" x14ac:dyDescent="0.25">
      <c r="A167" t="s">
        <v>171</v>
      </c>
      <c r="B167" s="26">
        <v>119.191512</v>
      </c>
      <c r="C167" s="4"/>
      <c r="D167" s="26">
        <f t="shared" si="2"/>
        <v>0</v>
      </c>
      <c r="E167" s="1"/>
      <c r="F167" s="1"/>
    </row>
    <row r="168" spans="1:9" s="2" customFormat="1" x14ac:dyDescent="0.25">
      <c r="A168" t="s">
        <v>172</v>
      </c>
      <c r="B168" s="26">
        <v>126.58219200000001</v>
      </c>
      <c r="C168" s="4"/>
      <c r="D168" s="26">
        <f t="shared" si="2"/>
        <v>0</v>
      </c>
      <c r="E168" s="1"/>
      <c r="F168" s="1"/>
    </row>
    <row r="169" spans="1:9" s="2" customFormat="1" x14ac:dyDescent="0.25">
      <c r="A169" t="s">
        <v>173</v>
      </c>
      <c r="B169" s="26">
        <v>135.58538400000003</v>
      </c>
      <c r="C169" s="4"/>
      <c r="D169" s="26">
        <f t="shared" si="2"/>
        <v>0</v>
      </c>
      <c r="E169" s="1"/>
      <c r="F169" s="1"/>
      <c r="I169"/>
    </row>
    <row r="170" spans="1:9" s="2" customFormat="1" x14ac:dyDescent="0.25">
      <c r="A170" t="s">
        <v>174</v>
      </c>
      <c r="B170" s="26">
        <v>140.01979200000002</v>
      </c>
      <c r="C170" s="4"/>
      <c r="D170" s="26">
        <f t="shared" si="2"/>
        <v>0</v>
      </c>
      <c r="E170" s="1"/>
      <c r="F170" s="1"/>
    </row>
    <row r="171" spans="1:9" s="2" customFormat="1" x14ac:dyDescent="0.25">
      <c r="A171" t="s">
        <v>175</v>
      </c>
      <c r="B171" s="26">
        <v>149.02298400000001</v>
      </c>
      <c r="C171" s="4"/>
      <c r="D171" s="26">
        <f t="shared" si="2"/>
        <v>0</v>
      </c>
      <c r="E171" s="1"/>
      <c r="F171" s="1"/>
    </row>
    <row r="172" spans="1:9" s="2" customFormat="1" x14ac:dyDescent="0.25">
      <c r="A172"/>
      <c r="B172" s="123"/>
      <c r="C172" s="21" t="s">
        <v>445</v>
      </c>
      <c r="D172" s="26"/>
      <c r="I172"/>
    </row>
    <row r="173" spans="1:9" s="2" customFormat="1" x14ac:dyDescent="0.25">
      <c r="A173" t="s">
        <v>99</v>
      </c>
      <c r="B173" s="26">
        <v>74.444304000000002</v>
      </c>
      <c r="C173" s="4"/>
      <c r="D173" s="26">
        <f t="shared" si="2"/>
        <v>0</v>
      </c>
      <c r="E173" s="1"/>
      <c r="F173" s="1"/>
    </row>
    <row r="174" spans="1:9" s="2" customFormat="1" x14ac:dyDescent="0.25">
      <c r="A174" t="s">
        <v>100</v>
      </c>
      <c r="B174" s="26">
        <v>81.969360000000009</v>
      </c>
      <c r="C174" s="4"/>
      <c r="D174" s="26">
        <f t="shared" si="2"/>
        <v>0</v>
      </c>
      <c r="E174" s="1"/>
      <c r="F174" s="1"/>
    </row>
    <row r="175" spans="1:9" s="2" customFormat="1" x14ac:dyDescent="0.25">
      <c r="A175" t="s">
        <v>101</v>
      </c>
      <c r="B175" s="26">
        <v>90.838176000000004</v>
      </c>
      <c r="C175" s="4"/>
      <c r="D175" s="26">
        <f t="shared" si="2"/>
        <v>0</v>
      </c>
      <c r="E175" s="1"/>
      <c r="F175" s="1"/>
      <c r="I175"/>
    </row>
    <row r="176" spans="1:9" s="2" customFormat="1" x14ac:dyDescent="0.25">
      <c r="A176" t="s">
        <v>102</v>
      </c>
      <c r="B176" s="26">
        <v>98.363232000000011</v>
      </c>
      <c r="C176" s="4"/>
      <c r="D176" s="26">
        <f t="shared" si="2"/>
        <v>0</v>
      </c>
      <c r="E176" s="1"/>
      <c r="F176" s="1"/>
      <c r="I176"/>
    </row>
    <row r="177" spans="1:9" s="2" customFormat="1" x14ac:dyDescent="0.25">
      <c r="A177" t="s">
        <v>103</v>
      </c>
      <c r="B177" s="26">
        <v>107.23204800000001</v>
      </c>
      <c r="C177" s="4"/>
      <c r="D177" s="26">
        <f t="shared" si="2"/>
        <v>0</v>
      </c>
      <c r="E177" s="1"/>
      <c r="F177" s="1"/>
      <c r="I177"/>
    </row>
    <row r="178" spans="1:9" s="2" customFormat="1" x14ac:dyDescent="0.25">
      <c r="A178" t="s">
        <v>104</v>
      </c>
      <c r="B178" s="26">
        <v>117.71337600000001</v>
      </c>
      <c r="C178" s="4"/>
      <c r="D178" s="26">
        <f t="shared" si="2"/>
        <v>0</v>
      </c>
      <c r="E178" s="1"/>
      <c r="F178" s="1"/>
      <c r="I178"/>
    </row>
    <row r="179" spans="1:9" s="2" customFormat="1" x14ac:dyDescent="0.25">
      <c r="A179" t="s">
        <v>176</v>
      </c>
      <c r="B179" s="26">
        <v>123.62592000000001</v>
      </c>
      <c r="C179" s="4"/>
      <c r="D179" s="26">
        <f t="shared" si="2"/>
        <v>0</v>
      </c>
      <c r="E179" s="1"/>
      <c r="F179" s="1"/>
      <c r="I179"/>
    </row>
    <row r="180" spans="1:9" s="2" customFormat="1" x14ac:dyDescent="0.25">
      <c r="A180" t="s">
        <v>177</v>
      </c>
      <c r="B180" s="26">
        <v>131.01660000000001</v>
      </c>
      <c r="C180" s="4"/>
      <c r="D180" s="26">
        <f t="shared" si="2"/>
        <v>0</v>
      </c>
      <c r="E180" s="1"/>
      <c r="F180" s="1"/>
      <c r="I180"/>
    </row>
    <row r="181" spans="1:9" s="2" customFormat="1" x14ac:dyDescent="0.25">
      <c r="A181" t="s">
        <v>178</v>
      </c>
      <c r="B181" s="26">
        <v>140.01979200000002</v>
      </c>
      <c r="C181" s="4"/>
      <c r="D181" s="26">
        <f t="shared" si="2"/>
        <v>0</v>
      </c>
      <c r="E181" s="1"/>
      <c r="F181" s="1"/>
      <c r="I181"/>
    </row>
    <row r="182" spans="1:9" s="2" customFormat="1" x14ac:dyDescent="0.25">
      <c r="A182" t="s">
        <v>179</v>
      </c>
      <c r="B182" s="26">
        <v>144.45420000000001</v>
      </c>
      <c r="C182" s="4"/>
      <c r="D182" s="26">
        <f t="shared" si="2"/>
        <v>0</v>
      </c>
      <c r="E182" s="1"/>
      <c r="F182" s="1"/>
      <c r="I182"/>
    </row>
    <row r="183" spans="1:9" s="2" customFormat="1" x14ac:dyDescent="0.25">
      <c r="A183" t="s">
        <v>180</v>
      </c>
      <c r="B183" s="26">
        <v>154.93552800000001</v>
      </c>
      <c r="C183" s="4"/>
      <c r="D183" s="26">
        <f t="shared" si="2"/>
        <v>0</v>
      </c>
      <c r="E183" s="1"/>
      <c r="F183" s="1"/>
      <c r="I183"/>
    </row>
    <row r="184" spans="1:9" s="2" customFormat="1" x14ac:dyDescent="0.25">
      <c r="A184"/>
      <c r="B184" s="123"/>
      <c r="C184" s="21" t="s">
        <v>445</v>
      </c>
      <c r="D184" s="26"/>
      <c r="I184"/>
    </row>
    <row r="185" spans="1:9" s="2" customFormat="1" x14ac:dyDescent="0.25">
      <c r="A185" t="s">
        <v>105</v>
      </c>
      <c r="B185" s="26">
        <v>87.88190400000002</v>
      </c>
      <c r="C185" s="4"/>
      <c r="D185" s="26">
        <f t="shared" si="2"/>
        <v>0</v>
      </c>
      <c r="E185" s="1"/>
      <c r="F185" s="1"/>
      <c r="I185"/>
    </row>
    <row r="186" spans="1:9" s="2" customFormat="1" x14ac:dyDescent="0.25">
      <c r="A186" t="s">
        <v>106</v>
      </c>
      <c r="B186" s="26">
        <v>98.363232000000011</v>
      </c>
      <c r="C186" s="4"/>
      <c r="D186" s="26">
        <f t="shared" si="2"/>
        <v>0</v>
      </c>
      <c r="E186" s="1"/>
      <c r="F186" s="1"/>
      <c r="I186"/>
    </row>
    <row r="187" spans="1:9" s="2" customFormat="1" x14ac:dyDescent="0.25">
      <c r="A187" t="s">
        <v>107</v>
      </c>
      <c r="B187" s="26">
        <v>107.23204800000001</v>
      </c>
      <c r="C187" s="4"/>
      <c r="D187" s="26">
        <f t="shared" si="2"/>
        <v>0</v>
      </c>
      <c r="E187" s="1"/>
      <c r="F187" s="1"/>
      <c r="I187"/>
    </row>
    <row r="188" spans="1:9" s="2" customFormat="1" x14ac:dyDescent="0.25">
      <c r="A188" t="s">
        <v>108</v>
      </c>
      <c r="B188" s="26">
        <v>116.23524</v>
      </c>
      <c r="C188" s="4"/>
      <c r="D188" s="26">
        <f t="shared" si="2"/>
        <v>0</v>
      </c>
      <c r="E188" s="1"/>
      <c r="F188" s="1"/>
      <c r="I188"/>
    </row>
    <row r="189" spans="1:9" s="2" customFormat="1" x14ac:dyDescent="0.25">
      <c r="A189" t="s">
        <v>109</v>
      </c>
      <c r="B189" s="26">
        <v>122.14778400000002</v>
      </c>
      <c r="C189" s="4"/>
      <c r="D189" s="26">
        <f t="shared" si="2"/>
        <v>0</v>
      </c>
      <c r="E189" s="1"/>
      <c r="F189" s="1"/>
      <c r="I189"/>
    </row>
    <row r="190" spans="1:9" s="2" customFormat="1" x14ac:dyDescent="0.25">
      <c r="A190" t="s">
        <v>110</v>
      </c>
      <c r="B190" s="26">
        <v>140.01979200000002</v>
      </c>
      <c r="C190" s="4"/>
      <c r="D190" s="26">
        <f t="shared" si="2"/>
        <v>0</v>
      </c>
      <c r="E190" s="1"/>
      <c r="F190" s="1"/>
      <c r="I190"/>
    </row>
    <row r="191" spans="1:9" s="2" customFormat="1" x14ac:dyDescent="0.25">
      <c r="A191" t="s">
        <v>181</v>
      </c>
      <c r="B191" s="26">
        <v>144.45420000000001</v>
      </c>
      <c r="C191" s="4"/>
      <c r="D191" s="26">
        <f t="shared" si="2"/>
        <v>0</v>
      </c>
      <c r="E191" s="1"/>
      <c r="F191" s="1"/>
      <c r="I191"/>
    </row>
    <row r="192" spans="1:9" s="2" customFormat="1" x14ac:dyDescent="0.25">
      <c r="A192" t="s">
        <v>182</v>
      </c>
      <c r="B192" s="26">
        <v>151.97925599999999</v>
      </c>
      <c r="C192" s="4"/>
      <c r="D192" s="26">
        <f t="shared" si="2"/>
        <v>0</v>
      </c>
      <c r="E192" s="1"/>
      <c r="F192" s="1"/>
      <c r="I192"/>
    </row>
    <row r="193" spans="1:9" s="2" customFormat="1" x14ac:dyDescent="0.25">
      <c r="A193" t="s">
        <v>183</v>
      </c>
      <c r="B193" s="26">
        <v>157.89179999999999</v>
      </c>
      <c r="C193" s="4"/>
      <c r="D193" s="26">
        <f t="shared" si="2"/>
        <v>0</v>
      </c>
      <c r="E193" s="1"/>
      <c r="F193" s="1"/>
      <c r="I193"/>
    </row>
    <row r="194" spans="1:9" s="2" customFormat="1" x14ac:dyDescent="0.25">
      <c r="A194" t="s">
        <v>184</v>
      </c>
      <c r="B194" s="26">
        <v>165.28248000000002</v>
      </c>
      <c r="C194" s="4"/>
      <c r="D194" s="26">
        <f t="shared" si="2"/>
        <v>0</v>
      </c>
      <c r="E194" s="1"/>
      <c r="F194" s="1"/>
      <c r="I194"/>
    </row>
    <row r="195" spans="1:9" s="2" customFormat="1" x14ac:dyDescent="0.25">
      <c r="A195" t="s">
        <v>185</v>
      </c>
      <c r="B195" s="26">
        <v>183.15448800000001</v>
      </c>
      <c r="C195" s="4"/>
      <c r="D195" s="26">
        <f t="shared" si="2"/>
        <v>0</v>
      </c>
      <c r="E195" s="1"/>
      <c r="F195" s="1"/>
      <c r="I195"/>
    </row>
    <row r="196" spans="1:9" s="2" customFormat="1" x14ac:dyDescent="0.25">
      <c r="A196"/>
      <c r="B196" s="13"/>
      <c r="C196" s="15"/>
      <c r="D196" s="3"/>
      <c r="E196" s="3"/>
      <c r="I196"/>
    </row>
    <row r="197" spans="1:9" s="2" customFormat="1" x14ac:dyDescent="0.25">
      <c r="A197"/>
      <c r="C197" s="1"/>
      <c r="D197" s="165" t="s">
        <v>444</v>
      </c>
      <c r="E197" s="165"/>
      <c r="I197"/>
    </row>
    <row r="198" spans="1:9" s="2" customFormat="1" x14ac:dyDescent="0.25">
      <c r="A198" s="22" t="s">
        <v>446</v>
      </c>
      <c r="C198" s="126">
        <f>IFERROR(SUM(C3:C195),"REVISAR")</f>
        <v>0</v>
      </c>
      <c r="D198" s="164">
        <f>ROUND(SUM(D3:D195),1)</f>
        <v>0</v>
      </c>
      <c r="E198" s="164"/>
      <c r="I198"/>
    </row>
    <row r="199" spans="1:9" s="2" customFormat="1" x14ac:dyDescent="0.25">
      <c r="A199"/>
      <c r="C199" s="1"/>
      <c r="D199" s="3"/>
      <c r="E199" s="3"/>
      <c r="I199"/>
    </row>
    <row r="200" spans="1:9" s="2" customFormat="1" x14ac:dyDescent="0.25">
      <c r="A200"/>
      <c r="C200" s="1"/>
      <c r="D200" s="3"/>
      <c r="E200" s="3"/>
      <c r="I200"/>
    </row>
    <row r="202" spans="1:9" s="2" customFormat="1" x14ac:dyDescent="0.25">
      <c r="A202" s="22" t="s">
        <v>117</v>
      </c>
      <c r="C202" s="4"/>
      <c r="D202" s="3"/>
      <c r="E202" s="3"/>
      <c r="G202"/>
      <c r="H202"/>
      <c r="I202"/>
    </row>
    <row r="203" spans="1:9" s="2" customFormat="1" x14ac:dyDescent="0.25">
      <c r="A203"/>
      <c r="C203" s="1"/>
      <c r="D203" s="3"/>
      <c r="E203" s="3"/>
      <c r="G203"/>
      <c r="H203"/>
      <c r="I203"/>
    </row>
    <row r="205" spans="1:9" s="2" customFormat="1" x14ac:dyDescent="0.25">
      <c r="A205" s="22" t="s">
        <v>209</v>
      </c>
      <c r="C205" s="1"/>
      <c r="D205" s="124">
        <f>IFERROR(ROUND(D198-(D198*C202/100),2),"REVISAR")</f>
        <v>0</v>
      </c>
      <c r="E205" s="18" t="s">
        <v>212</v>
      </c>
      <c r="F205" s="50"/>
      <c r="G205" s="18"/>
      <c r="H205" s="22"/>
      <c r="I205" s="22"/>
    </row>
    <row r="206" spans="1:9" s="2" customFormat="1" x14ac:dyDescent="0.25">
      <c r="A206" s="22" t="s">
        <v>210</v>
      </c>
      <c r="C206" s="1"/>
      <c r="D206" s="124">
        <f>IFERROR((D205*1.21),"REVISAR")</f>
        <v>0</v>
      </c>
      <c r="E206" s="18" t="s">
        <v>211</v>
      </c>
      <c r="F206" s="50"/>
      <c r="G206" s="18"/>
      <c r="H206" s="22"/>
      <c r="I206" s="22"/>
    </row>
    <row r="211" spans="1:11" ht="15.75" thickBot="1" x14ac:dyDescent="0.3"/>
    <row r="212" spans="1:11" x14ac:dyDescent="0.25">
      <c r="A212" s="155" t="s">
        <v>430</v>
      </c>
      <c r="B212" s="156"/>
      <c r="C212" s="156"/>
      <c r="D212" s="156"/>
      <c r="E212" s="156"/>
      <c r="F212" s="156"/>
      <c r="G212" s="156"/>
      <c r="H212" s="156"/>
      <c r="I212" s="156"/>
      <c r="J212" s="156"/>
      <c r="K212" s="157"/>
    </row>
    <row r="213" spans="1:11" x14ac:dyDescent="0.25">
      <c r="A213" s="158"/>
      <c r="B213" s="159"/>
      <c r="C213" s="159"/>
      <c r="D213" s="159"/>
      <c r="E213" s="159"/>
      <c r="F213" s="159"/>
      <c r="G213" s="159"/>
      <c r="H213" s="159"/>
      <c r="I213" s="159"/>
      <c r="J213" s="159"/>
      <c r="K213" s="160"/>
    </row>
    <row r="214" spans="1:11" ht="15.75" thickBot="1" x14ac:dyDescent="0.3">
      <c r="A214" s="158"/>
      <c r="B214" s="159"/>
      <c r="C214" s="159"/>
      <c r="D214" s="159"/>
      <c r="E214" s="159"/>
      <c r="F214" s="159"/>
      <c r="G214" s="159"/>
      <c r="H214" s="159"/>
      <c r="I214" s="159"/>
      <c r="J214" s="159"/>
      <c r="K214" s="160"/>
    </row>
    <row r="215" spans="1:11" ht="16.5" thickBot="1" x14ac:dyDescent="0.3">
      <c r="A215" s="114" t="s">
        <v>437</v>
      </c>
      <c r="B215" s="109"/>
      <c r="C215" s="127"/>
      <c r="D215" s="117" t="s">
        <v>439</v>
      </c>
      <c r="E215" s="118"/>
      <c r="F215" s="116"/>
      <c r="G215" s="106"/>
      <c r="H215" s="120" t="s">
        <v>438</v>
      </c>
      <c r="I215" s="121"/>
      <c r="J215" s="121"/>
      <c r="K215" s="119"/>
    </row>
    <row r="216" spans="1:11" ht="15.75" thickBot="1" x14ac:dyDescent="0.3">
      <c r="A216" s="97"/>
      <c r="C216" s="128"/>
      <c r="D216" s="103" t="s">
        <v>431</v>
      </c>
      <c r="E216" s="104"/>
      <c r="F216" s="105"/>
      <c r="G216" s="96"/>
      <c r="H216" s="103" t="s">
        <v>432</v>
      </c>
      <c r="I216" s="103"/>
      <c r="J216" s="103"/>
      <c r="K216" s="101"/>
    </row>
    <row r="217" spans="1:11" ht="21.75" thickBot="1" x14ac:dyDescent="0.4">
      <c r="A217" s="98" t="s">
        <v>436</v>
      </c>
      <c r="C217" s="128"/>
      <c r="D217" s="122" t="s">
        <v>427</v>
      </c>
      <c r="E217" s="107"/>
      <c r="F217" s="122" t="s">
        <v>428</v>
      </c>
      <c r="G217" s="96"/>
      <c r="H217" s="122" t="s">
        <v>427</v>
      </c>
      <c r="I217" s="107"/>
      <c r="J217" s="122" t="s">
        <v>428</v>
      </c>
      <c r="K217" s="101"/>
    </row>
    <row r="218" spans="1:11" ht="21.75" thickBot="1" x14ac:dyDescent="0.4">
      <c r="A218" s="98" t="s">
        <v>434</v>
      </c>
      <c r="C218" s="128"/>
      <c r="D218" s="108"/>
      <c r="E218" s="109" t="s">
        <v>429</v>
      </c>
      <c r="F218" s="108"/>
      <c r="G218" s="96"/>
      <c r="H218" s="111"/>
      <c r="I218" s="112" t="s">
        <v>429</v>
      </c>
      <c r="J218" s="111"/>
      <c r="K218" s="101"/>
    </row>
    <row r="219" spans="1:11" ht="21.75" thickBot="1" x14ac:dyDescent="0.4">
      <c r="A219" s="98" t="s">
        <v>435</v>
      </c>
      <c r="C219" s="128"/>
      <c r="D219" s="106"/>
      <c r="E219" s="106"/>
      <c r="F219" s="106"/>
      <c r="G219" s="96"/>
      <c r="H219" s="106"/>
      <c r="I219" s="106"/>
      <c r="J219" s="106"/>
      <c r="K219" s="101"/>
    </row>
    <row r="220" spans="1:11" ht="16.5" thickBot="1" x14ac:dyDescent="0.3">
      <c r="A220" s="99"/>
      <c r="B220" s="93"/>
      <c r="C220" s="129"/>
      <c r="D220" s="151" t="s">
        <v>441</v>
      </c>
      <c r="E220" s="152"/>
      <c r="F220" s="110"/>
      <c r="G220" s="100"/>
      <c r="H220" s="151" t="s">
        <v>433</v>
      </c>
      <c r="I220" s="153"/>
      <c r="J220" s="113" t="str">
        <f>IFERROR(((F220*(H218/D218))*(J218/F218)),"")</f>
        <v/>
      </c>
      <c r="K220" s="102"/>
    </row>
    <row r="221" spans="1:11" x14ac:dyDescent="0.25">
      <c r="C221"/>
      <c r="F221" s="1"/>
      <c r="G221" s="1"/>
      <c r="H221" s="1"/>
      <c r="I221" s="2"/>
      <c r="J221" s="95" t="s">
        <v>440</v>
      </c>
      <c r="K221" s="2"/>
    </row>
  </sheetData>
  <sheetProtection algorithmName="SHA-512" hashValue="9jqzGXCCcXTUr7QywmIyFPPyPtNy8JlGEYlfsiDwTw14e7bl2OI+J0C5dS1F/O78VfZskJh+YqiyBpZtO8ZABQ==" saltValue="FmglJNnNIMWcpDJFYuZOSA==" spinCount="100000" sheet="1" objects="1" scenarios="1"/>
  <mergeCells count="27">
    <mergeCell ref="D197:E197"/>
    <mergeCell ref="H58:J58"/>
    <mergeCell ref="H62:J62"/>
    <mergeCell ref="H66:J66"/>
    <mergeCell ref="H67:J67"/>
    <mergeCell ref="H68:J68"/>
    <mergeCell ref="H49:J49"/>
    <mergeCell ref="H52:J52"/>
    <mergeCell ref="H53:J53"/>
    <mergeCell ref="H54:J54"/>
    <mergeCell ref="H57:J57"/>
    <mergeCell ref="A212:K214"/>
    <mergeCell ref="D220:E220"/>
    <mergeCell ref="H220:I220"/>
    <mergeCell ref="H47:J47"/>
    <mergeCell ref="A1:D1"/>
    <mergeCell ref="H22:J22"/>
    <mergeCell ref="H23:J23"/>
    <mergeCell ref="H24:J24"/>
    <mergeCell ref="H25:J25"/>
    <mergeCell ref="H38:J38"/>
    <mergeCell ref="H39:J39"/>
    <mergeCell ref="H40:J40"/>
    <mergeCell ref="H43:J43"/>
    <mergeCell ref="H45:J45"/>
    <mergeCell ref="H46:J46"/>
    <mergeCell ref="D198:E19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3937D-556B-4D82-B852-2E2D2CC9FBE2}">
  <sheetPr codeName="Hoja2"/>
  <dimension ref="A1:R244"/>
  <sheetViews>
    <sheetView showZeros="0" zoomScaleNormal="100" workbookViewId="0">
      <selection activeCell="B2" sqref="B1:C1048576"/>
    </sheetView>
  </sheetViews>
  <sheetFormatPr baseColWidth="10" defaultRowHeight="15" x14ac:dyDescent="0.25"/>
  <cols>
    <col min="1" max="1" width="34.140625" customWidth="1"/>
    <col min="2" max="2" width="19" style="2" hidden="1" customWidth="1"/>
    <col min="3" max="3" width="26" hidden="1" customWidth="1"/>
    <col min="4" max="4" width="11.42578125" style="1" customWidth="1"/>
    <col min="5" max="5" width="13" style="1" customWidth="1"/>
    <col min="6" max="6" width="14.28515625" style="1" customWidth="1"/>
    <col min="7" max="7" width="11.42578125" style="1"/>
    <col min="8" max="8" width="13.7109375" style="1" customWidth="1"/>
    <col min="9" max="9" width="15.7109375" style="2" customWidth="1"/>
    <col min="10" max="10" width="10.85546875" customWidth="1"/>
    <col min="11" max="11" width="21.85546875" customWidth="1"/>
    <col min="12" max="12" width="13.42578125" customWidth="1"/>
    <col min="13" max="13" width="13.28515625" customWidth="1"/>
    <col min="15" max="15" width="14.28515625" customWidth="1"/>
  </cols>
  <sheetData>
    <row r="1" spans="1:12" ht="21" x14ac:dyDescent="0.25">
      <c r="A1" s="143" t="s">
        <v>111</v>
      </c>
      <c r="B1" s="143"/>
      <c r="C1" s="143"/>
      <c r="D1" s="143"/>
      <c r="E1" s="143"/>
      <c r="F1" s="143"/>
      <c r="G1" s="143"/>
      <c r="H1" s="143"/>
    </row>
    <row r="2" spans="1:12" s="2" customFormat="1" x14ac:dyDescent="0.25">
      <c r="D2" s="10" t="s">
        <v>112</v>
      </c>
      <c r="E2" s="11" t="s">
        <v>113</v>
      </c>
      <c r="F2" s="12" t="s">
        <v>114</v>
      </c>
      <c r="G2" s="21" t="s">
        <v>115</v>
      </c>
      <c r="H2" s="21" t="s">
        <v>116</v>
      </c>
    </row>
    <row r="3" spans="1:12" x14ac:dyDescent="0.25">
      <c r="A3" t="s">
        <v>0</v>
      </c>
      <c r="B3" s="13">
        <v>11.589421407200001</v>
      </c>
      <c r="C3" s="13">
        <v>12.74836354792</v>
      </c>
      <c r="D3" s="4"/>
      <c r="E3" s="4"/>
      <c r="F3" s="4"/>
      <c r="G3" s="3">
        <f>IFERROR((B3*D3)+(B3*E3*1.15)+(B3*F3*1.35),"REVISAR")</f>
        <v>0</v>
      </c>
      <c r="H3" s="3">
        <f>IFERROR((C3*D3)+(C3*E3*1.15)+(C3*F3*1.35),"REVISAR")</f>
        <v>0</v>
      </c>
    </row>
    <row r="4" spans="1:12" x14ac:dyDescent="0.25">
      <c r="A4" t="s">
        <v>1</v>
      </c>
      <c r="B4" s="13">
        <v>11.823270427699361</v>
      </c>
      <c r="C4" s="13">
        <v>13.907305688639997</v>
      </c>
      <c r="D4" s="4"/>
      <c r="E4" s="4">
        <v>0</v>
      </c>
      <c r="F4" s="4"/>
      <c r="G4" s="3">
        <f>IFERROR((B4*D4)+(B4*E4*1.15)+(B4*F4*1.35),"REVISAR")</f>
        <v>0</v>
      </c>
      <c r="H4" s="3">
        <f t="shared" ref="H4:H67" si="0">IFERROR((C4*D4)+(C4*E4*1.15)+(C4*F4*1.35),"REVISAR")</f>
        <v>0</v>
      </c>
    </row>
    <row r="5" spans="1:12" x14ac:dyDescent="0.25">
      <c r="A5" t="s">
        <v>2</v>
      </c>
      <c r="B5" s="13">
        <v>12.262255366831569</v>
      </c>
      <c r="C5" s="13">
        <v>15.066247829359998</v>
      </c>
      <c r="D5" s="4"/>
      <c r="E5" s="4"/>
      <c r="F5" s="4"/>
      <c r="G5" s="3">
        <f>IFERROR((B5*D5)+(B5*E5*1.15)+(B5*F5*1.35),"REVISAR")</f>
        <v>0</v>
      </c>
      <c r="H5" s="3">
        <f t="shared" si="0"/>
        <v>0</v>
      </c>
    </row>
    <row r="6" spans="1:12" x14ac:dyDescent="0.25">
      <c r="A6" t="s">
        <v>3</v>
      </c>
      <c r="B6" s="13">
        <v>12.957845217462209</v>
      </c>
      <c r="C6" s="13">
        <v>15.066247829359998</v>
      </c>
      <c r="D6" s="4"/>
      <c r="E6" s="4"/>
      <c r="F6" s="4"/>
      <c r="G6" s="3">
        <f>IFERROR((B6*D6)+(B6*E6*1.15)+(B6*F6*1.35),"REVISAR")</f>
        <v>0</v>
      </c>
      <c r="H6" s="3">
        <f t="shared" si="0"/>
        <v>0</v>
      </c>
    </row>
    <row r="7" spans="1:12" x14ac:dyDescent="0.25">
      <c r="A7" t="s">
        <v>4</v>
      </c>
      <c r="B7" s="13">
        <v>13.852175025415887</v>
      </c>
      <c r="C7" s="13">
        <v>16.225189970079999</v>
      </c>
      <c r="D7" s="4"/>
      <c r="E7" s="4"/>
      <c r="F7" s="4"/>
      <c r="G7" s="3">
        <f>IFERROR((B7*D7)+(B7*E7*1.15)+(B7*F7*1.35),"REVISAR")</f>
        <v>0</v>
      </c>
      <c r="H7" s="3">
        <f t="shared" si="0"/>
        <v>0</v>
      </c>
      <c r="L7" s="72" t="s">
        <v>303</v>
      </c>
    </row>
    <row r="8" spans="1:12" x14ac:dyDescent="0.25">
      <c r="A8" t="s">
        <v>5</v>
      </c>
      <c r="B8" s="13">
        <v>15.541464662661731</v>
      </c>
      <c r="C8" s="13">
        <v>18.543074251520004</v>
      </c>
      <c r="D8" s="4"/>
      <c r="E8" s="4"/>
      <c r="F8" s="4"/>
      <c r="G8" s="3">
        <f>IFERROR((B8*D8)+(B8*E8*1.15)+(B8*F8*1.35),"REVISAR")</f>
        <v>0</v>
      </c>
      <c r="H8" s="3">
        <f t="shared" si="0"/>
        <v>0</v>
      </c>
    </row>
    <row r="9" spans="1:12" x14ac:dyDescent="0.25">
      <c r="A9" t="s">
        <v>119</v>
      </c>
      <c r="B9" s="13">
        <v>18.055573760000001</v>
      </c>
      <c r="C9" s="13">
        <v>20.860958532960005</v>
      </c>
      <c r="D9" s="4"/>
      <c r="E9" s="4"/>
      <c r="F9" s="4"/>
      <c r="G9" s="3">
        <f>IFERROR((B9*D9)+(B9*E9*1.15)+(B9*F9*1.35),"REVISAR")</f>
        <v>0</v>
      </c>
      <c r="H9" s="3">
        <f t="shared" si="0"/>
        <v>0</v>
      </c>
    </row>
    <row r="10" spans="1:12" x14ac:dyDescent="0.25">
      <c r="A10" t="s">
        <v>120</v>
      </c>
      <c r="B10" s="13">
        <v>20.312520480000003</v>
      </c>
      <c r="C10" s="13">
        <v>23.178842814400003</v>
      </c>
      <c r="D10" s="4"/>
      <c r="E10" s="4"/>
      <c r="F10" s="4"/>
      <c r="G10" s="3">
        <f>IFERROR((B10*D10)+(B10*E10*1.15)+(B10*F10*1.35),"REVISAR")</f>
        <v>0</v>
      </c>
      <c r="H10" s="3">
        <f t="shared" si="0"/>
        <v>0</v>
      </c>
    </row>
    <row r="11" spans="1:12" x14ac:dyDescent="0.25">
      <c r="A11" t="s">
        <v>6</v>
      </c>
      <c r="B11" s="13">
        <v>21.440993840000001</v>
      </c>
      <c r="C11" s="13">
        <v>24.337784955120004</v>
      </c>
      <c r="D11" s="4"/>
      <c r="E11" s="4"/>
      <c r="F11" s="4"/>
      <c r="G11" s="3">
        <f>IFERROR((B11*D11)+(B11*E11*1.15)+(B11*F11*1.35),"REVISAR")</f>
        <v>0</v>
      </c>
      <c r="H11" s="3">
        <f t="shared" si="0"/>
        <v>0</v>
      </c>
    </row>
    <row r="12" spans="1:12" x14ac:dyDescent="0.25">
      <c r="A12" t="s">
        <v>121</v>
      </c>
      <c r="B12" s="13">
        <v>23.697940560000003</v>
      </c>
      <c r="C12" s="13">
        <v>28.973553517999999</v>
      </c>
      <c r="D12" s="4"/>
      <c r="E12" s="4"/>
      <c r="F12" s="4"/>
      <c r="G12" s="3">
        <f>IFERROR((B12*D12)+(B12*E12*1.15)+(B12*F12*1.35),"REVISAR")</f>
        <v>0</v>
      </c>
      <c r="H12" s="3">
        <f t="shared" si="0"/>
        <v>0</v>
      </c>
    </row>
    <row r="13" spans="1:12" x14ac:dyDescent="0.25">
      <c r="A13" t="s">
        <v>7</v>
      </c>
      <c r="B13" s="13">
        <v>28.211834000000003</v>
      </c>
      <c r="C13" s="13">
        <v>32.450379940159998</v>
      </c>
      <c r="D13" s="4"/>
      <c r="E13" s="4"/>
      <c r="F13" s="4"/>
      <c r="G13" s="3">
        <f>IFERROR((B13*D13)+(B13*E13*1.15)+(B13*F13*1.35),"REVISAR")</f>
        <v>0</v>
      </c>
      <c r="H13" s="3">
        <f t="shared" si="0"/>
        <v>0</v>
      </c>
    </row>
    <row r="14" spans="1:12" x14ac:dyDescent="0.25">
      <c r="A14" t="s">
        <v>8</v>
      </c>
      <c r="D14" s="8" t="s">
        <v>112</v>
      </c>
      <c r="E14" s="7" t="s">
        <v>113</v>
      </c>
      <c r="F14" s="9" t="s">
        <v>114</v>
      </c>
      <c r="G14" s="3"/>
      <c r="H14" s="3"/>
    </row>
    <row r="15" spans="1:12" x14ac:dyDescent="0.25">
      <c r="A15" t="s">
        <v>9</v>
      </c>
      <c r="B15" s="13">
        <v>12.74836354792</v>
      </c>
      <c r="C15" s="26">
        <v>13.907305688639997</v>
      </c>
      <c r="D15" s="4"/>
      <c r="E15" s="4"/>
      <c r="F15" s="4"/>
      <c r="G15" s="3">
        <f t="shared" ref="G15:G67" si="1">IFERROR((B15*D15)+(B15*E15*1.15)+(B15*F15*1.35),"REVISAR")</f>
        <v>0</v>
      </c>
      <c r="H15" s="3">
        <f t="shared" si="0"/>
        <v>0</v>
      </c>
    </row>
    <row r="16" spans="1:12" x14ac:dyDescent="0.25">
      <c r="A16" t="s">
        <v>10</v>
      </c>
      <c r="B16" s="13">
        <v>13.907305688639997</v>
      </c>
      <c r="C16" s="26">
        <v>15.066247829359998</v>
      </c>
      <c r="D16" s="4"/>
      <c r="E16" s="4"/>
      <c r="F16" s="4"/>
      <c r="G16" s="3">
        <f t="shared" si="1"/>
        <v>0</v>
      </c>
      <c r="H16" s="3">
        <f t="shared" si="0"/>
        <v>0</v>
      </c>
    </row>
    <row r="17" spans="1:15" x14ac:dyDescent="0.25">
      <c r="A17" t="s">
        <v>11</v>
      </c>
      <c r="B17" s="13">
        <v>15.066247829359998</v>
      </c>
      <c r="C17" s="26">
        <v>16.225189970079999</v>
      </c>
      <c r="D17" s="4"/>
      <c r="E17" s="4"/>
      <c r="F17" s="4"/>
      <c r="G17" s="3">
        <f t="shared" si="1"/>
        <v>0</v>
      </c>
      <c r="H17" s="3">
        <f t="shared" si="0"/>
        <v>0</v>
      </c>
    </row>
    <row r="18" spans="1:15" x14ac:dyDescent="0.25">
      <c r="A18" t="s">
        <v>12</v>
      </c>
      <c r="B18" s="13">
        <v>15.066247829359998</v>
      </c>
      <c r="C18" s="26">
        <v>17.3841321108</v>
      </c>
      <c r="D18" s="4"/>
      <c r="E18" s="4"/>
      <c r="F18" s="4"/>
      <c r="G18" s="3">
        <f t="shared" si="1"/>
        <v>0</v>
      </c>
      <c r="H18" s="3">
        <f t="shared" si="0"/>
        <v>0</v>
      </c>
    </row>
    <row r="19" spans="1:15" x14ac:dyDescent="0.25">
      <c r="A19" t="s">
        <v>13</v>
      </c>
      <c r="B19" s="13">
        <v>16.225189970079999</v>
      </c>
      <c r="C19" s="26">
        <v>18.543074251520004</v>
      </c>
      <c r="D19" s="4"/>
      <c r="E19" s="4"/>
      <c r="F19" s="4"/>
      <c r="G19" s="3">
        <f t="shared" si="1"/>
        <v>0</v>
      </c>
      <c r="H19" s="3">
        <f t="shared" si="0"/>
        <v>0</v>
      </c>
    </row>
    <row r="20" spans="1:15" x14ac:dyDescent="0.25">
      <c r="A20" t="s">
        <v>14</v>
      </c>
      <c r="B20" s="13">
        <v>18.543074251520004</v>
      </c>
      <c r="C20" s="26">
        <v>20.860958532960005</v>
      </c>
      <c r="D20" s="4"/>
      <c r="E20" s="4"/>
      <c r="F20" s="4"/>
      <c r="G20" s="3">
        <f t="shared" si="1"/>
        <v>0</v>
      </c>
      <c r="H20" s="3">
        <f t="shared" si="0"/>
        <v>0</v>
      </c>
    </row>
    <row r="21" spans="1:15" x14ac:dyDescent="0.25">
      <c r="A21" t="s">
        <v>122</v>
      </c>
      <c r="B21" s="13">
        <v>19.702016392240001</v>
      </c>
      <c r="C21" s="26">
        <v>22.019900673680002</v>
      </c>
      <c r="D21" s="4"/>
      <c r="E21" s="4"/>
      <c r="F21" s="4"/>
      <c r="G21" s="3">
        <f t="shared" si="1"/>
        <v>0</v>
      </c>
      <c r="H21" s="3">
        <f t="shared" si="0"/>
        <v>0</v>
      </c>
    </row>
    <row r="22" spans="1:15" x14ac:dyDescent="0.25">
      <c r="A22" t="s">
        <v>123</v>
      </c>
      <c r="B22" s="13">
        <v>20.860958532960005</v>
      </c>
      <c r="C22" s="26">
        <v>23.178842814400003</v>
      </c>
      <c r="D22" s="4"/>
      <c r="E22" s="4"/>
      <c r="F22" s="4"/>
      <c r="G22" s="3">
        <f t="shared" si="1"/>
        <v>0</v>
      </c>
      <c r="H22" s="3">
        <f t="shared" si="0"/>
        <v>0</v>
      </c>
    </row>
    <row r="23" spans="1:15" x14ac:dyDescent="0.25">
      <c r="A23" t="s">
        <v>15</v>
      </c>
      <c r="B23" s="13">
        <v>22.019900673680002</v>
      </c>
      <c r="C23" s="26">
        <v>24.337784955120004</v>
      </c>
      <c r="D23" s="4"/>
      <c r="E23" s="4"/>
      <c r="F23" s="4"/>
      <c r="G23" s="3">
        <f t="shared" si="1"/>
        <v>0</v>
      </c>
      <c r="H23" s="3">
        <f t="shared" si="0"/>
        <v>0</v>
      </c>
    </row>
    <row r="24" spans="1:15" x14ac:dyDescent="0.25">
      <c r="A24" t="s">
        <v>124</v>
      </c>
      <c r="B24" s="13">
        <v>25.496727095840001</v>
      </c>
      <c r="C24" s="26">
        <v>30.132495658719996</v>
      </c>
      <c r="D24" s="4"/>
      <c r="E24" s="4"/>
      <c r="F24" s="4"/>
      <c r="G24" s="3">
        <f t="shared" si="1"/>
        <v>0</v>
      </c>
      <c r="H24" s="3">
        <f t="shared" si="0"/>
        <v>0</v>
      </c>
    </row>
    <row r="25" spans="1:15" x14ac:dyDescent="0.25">
      <c r="A25" t="s">
        <v>125</v>
      </c>
      <c r="B25" s="13">
        <v>31.291437799439997</v>
      </c>
      <c r="C25" s="26">
        <v>34.768264221599999</v>
      </c>
      <c r="D25" s="4"/>
      <c r="E25" s="4"/>
      <c r="F25" s="4"/>
      <c r="G25" s="3">
        <f t="shared" si="1"/>
        <v>0</v>
      </c>
      <c r="H25" s="3">
        <f t="shared" si="0"/>
        <v>0</v>
      </c>
    </row>
    <row r="26" spans="1:15" x14ac:dyDescent="0.25">
      <c r="D26" s="8" t="s">
        <v>112</v>
      </c>
      <c r="E26" s="7" t="s">
        <v>113</v>
      </c>
      <c r="F26" s="9" t="s">
        <v>114</v>
      </c>
      <c r="G26" s="3"/>
      <c r="H26" s="3"/>
    </row>
    <row r="27" spans="1:15" x14ac:dyDescent="0.25">
      <c r="A27" t="s">
        <v>16</v>
      </c>
      <c r="B27" s="13">
        <v>17.3841321108</v>
      </c>
      <c r="C27" s="26">
        <v>19.702016392240001</v>
      </c>
      <c r="D27" s="4"/>
      <c r="E27" s="4"/>
      <c r="F27" s="4"/>
      <c r="G27" s="3">
        <f t="shared" si="1"/>
        <v>0</v>
      </c>
      <c r="H27" s="3">
        <f t="shared" si="0"/>
        <v>0</v>
      </c>
    </row>
    <row r="28" spans="1:15" x14ac:dyDescent="0.25">
      <c r="A28" t="s">
        <v>17</v>
      </c>
      <c r="B28" s="13">
        <v>18.543074251520004</v>
      </c>
      <c r="C28" s="26">
        <v>22.019900673680002</v>
      </c>
      <c r="D28" s="4"/>
      <c r="E28" s="4"/>
      <c r="F28" s="4"/>
      <c r="G28" s="3">
        <f t="shared" si="1"/>
        <v>0</v>
      </c>
      <c r="H28" s="3">
        <f t="shared" si="0"/>
        <v>0</v>
      </c>
      <c r="J28" s="55"/>
      <c r="K28" s="73" t="s">
        <v>304</v>
      </c>
      <c r="L28" s="142" t="s">
        <v>305</v>
      </c>
      <c r="M28" s="142"/>
      <c r="N28" s="144" t="s">
        <v>306</v>
      </c>
      <c r="O28" s="144"/>
    </row>
    <row r="29" spans="1:15" x14ac:dyDescent="0.25">
      <c r="A29" t="s">
        <v>18</v>
      </c>
      <c r="B29" s="13">
        <v>20.860958532960005</v>
      </c>
      <c r="C29" s="26">
        <v>23.178842814400003</v>
      </c>
      <c r="D29" s="4"/>
      <c r="E29" s="4"/>
      <c r="F29" s="4"/>
      <c r="G29" s="3">
        <f t="shared" si="1"/>
        <v>0</v>
      </c>
      <c r="H29" s="3">
        <f t="shared" si="0"/>
        <v>0</v>
      </c>
    </row>
    <row r="30" spans="1:15" x14ac:dyDescent="0.25">
      <c r="A30" t="s">
        <v>19</v>
      </c>
      <c r="B30" s="13">
        <v>23.178842814400003</v>
      </c>
      <c r="C30" s="26">
        <v>26.655669236560001</v>
      </c>
      <c r="D30" s="4"/>
      <c r="E30" s="4"/>
      <c r="F30" s="4"/>
      <c r="G30" s="3">
        <f t="shared" si="1"/>
        <v>0</v>
      </c>
      <c r="H30" s="3">
        <f t="shared" si="0"/>
        <v>0</v>
      </c>
    </row>
    <row r="31" spans="1:15" x14ac:dyDescent="0.25">
      <c r="A31" t="s">
        <v>20</v>
      </c>
      <c r="B31" s="13">
        <v>26.655669236560001</v>
      </c>
      <c r="C31" s="26">
        <v>30.132495658719996</v>
      </c>
      <c r="D31" s="4"/>
      <c r="E31" s="4"/>
      <c r="F31" s="4"/>
      <c r="G31" s="3">
        <f t="shared" si="1"/>
        <v>0</v>
      </c>
      <c r="H31" s="3">
        <f t="shared" si="0"/>
        <v>0</v>
      </c>
      <c r="I31" s="72" t="s">
        <v>366</v>
      </c>
    </row>
    <row r="32" spans="1:15" x14ac:dyDescent="0.25">
      <c r="A32" t="s">
        <v>21</v>
      </c>
      <c r="B32" s="13">
        <v>27.814611377279995</v>
      </c>
      <c r="C32" s="26">
        <v>31.291437799439997</v>
      </c>
      <c r="D32" s="4"/>
      <c r="E32" s="4"/>
      <c r="F32" s="4"/>
      <c r="G32" s="3">
        <f t="shared" si="1"/>
        <v>0</v>
      </c>
      <c r="H32" s="3">
        <f t="shared" si="0"/>
        <v>0</v>
      </c>
    </row>
    <row r="33" spans="1:18" x14ac:dyDescent="0.25">
      <c r="A33" t="s">
        <v>126</v>
      </c>
      <c r="B33" s="13">
        <v>30.132495658719996</v>
      </c>
      <c r="C33" s="26">
        <v>32.450379940159998</v>
      </c>
      <c r="D33" s="4"/>
      <c r="E33" s="4"/>
      <c r="F33" s="4"/>
      <c r="G33" s="3">
        <f t="shared" si="1"/>
        <v>0</v>
      </c>
      <c r="H33" s="3">
        <f t="shared" si="0"/>
        <v>0</v>
      </c>
      <c r="I33" s="75" t="s">
        <v>307</v>
      </c>
      <c r="J33" s="1"/>
      <c r="K33" s="76" t="s">
        <v>306</v>
      </c>
      <c r="L33" s="74"/>
      <c r="M33" s="76" t="s">
        <v>332</v>
      </c>
      <c r="N33" s="74"/>
      <c r="O33" s="76" t="s">
        <v>345</v>
      </c>
      <c r="P33" s="74"/>
      <c r="Q33" s="76" t="s">
        <v>358</v>
      </c>
      <c r="R33" s="55"/>
    </row>
    <row r="34" spans="1:18" x14ac:dyDescent="0.25">
      <c r="A34" t="s">
        <v>127</v>
      </c>
      <c r="B34" s="13">
        <v>32.450379940159998</v>
      </c>
      <c r="C34" s="26">
        <v>34.768264221599999</v>
      </c>
      <c r="D34" s="4"/>
      <c r="E34" s="4"/>
      <c r="F34" s="4"/>
      <c r="G34" s="3">
        <f t="shared" si="1"/>
        <v>0</v>
      </c>
      <c r="H34" s="3">
        <f t="shared" si="0"/>
        <v>0</v>
      </c>
      <c r="I34" s="75" t="s">
        <v>308</v>
      </c>
      <c r="J34" s="1"/>
      <c r="K34" s="76" t="s">
        <v>319</v>
      </c>
      <c r="L34" s="74"/>
      <c r="M34" s="76" t="s">
        <v>333</v>
      </c>
      <c r="N34" s="74"/>
      <c r="O34" s="76" t="s">
        <v>346</v>
      </c>
      <c r="P34" s="74"/>
      <c r="Q34" s="76" t="s">
        <v>359</v>
      </c>
      <c r="R34" s="55"/>
    </row>
    <row r="35" spans="1:18" x14ac:dyDescent="0.25">
      <c r="A35" t="s">
        <v>22</v>
      </c>
      <c r="B35" s="13">
        <v>33.609322080879998</v>
      </c>
      <c r="C35" s="26">
        <v>38.245090643760001</v>
      </c>
      <c r="D35" s="4"/>
      <c r="E35" s="4"/>
      <c r="F35" s="4"/>
      <c r="G35" s="3">
        <f t="shared" si="1"/>
        <v>0</v>
      </c>
      <c r="H35" s="3">
        <f t="shared" si="0"/>
        <v>0</v>
      </c>
      <c r="I35" s="75" t="s">
        <v>309</v>
      </c>
      <c r="J35" s="1"/>
      <c r="K35" s="76" t="s">
        <v>320</v>
      </c>
      <c r="L35" s="74"/>
      <c r="M35" s="76" t="s">
        <v>334</v>
      </c>
      <c r="N35" s="74"/>
      <c r="O35" s="76" t="s">
        <v>347</v>
      </c>
      <c r="P35" s="74"/>
      <c r="Q35" s="76" t="s">
        <v>360</v>
      </c>
      <c r="R35" s="55"/>
    </row>
    <row r="36" spans="1:18" x14ac:dyDescent="0.25">
      <c r="A36" t="s">
        <v>128</v>
      </c>
      <c r="B36" s="13">
        <v>34.768264221599999</v>
      </c>
      <c r="C36" s="26">
        <v>41.72191706592001</v>
      </c>
      <c r="D36" s="4"/>
      <c r="E36" s="4"/>
      <c r="F36" s="4"/>
      <c r="G36" s="3">
        <f t="shared" si="1"/>
        <v>0</v>
      </c>
      <c r="H36" s="3">
        <f t="shared" si="0"/>
        <v>0</v>
      </c>
      <c r="I36" s="75" t="s">
        <v>310</v>
      </c>
      <c r="J36" s="1"/>
      <c r="K36" s="76" t="s">
        <v>321</v>
      </c>
      <c r="L36" s="74"/>
      <c r="M36" s="76" t="s">
        <v>335</v>
      </c>
      <c r="N36" s="74"/>
      <c r="O36" s="76" t="s">
        <v>348</v>
      </c>
      <c r="P36" s="74"/>
      <c r="Q36" s="76" t="s">
        <v>361</v>
      </c>
      <c r="R36" s="55"/>
    </row>
    <row r="37" spans="1:18" x14ac:dyDescent="0.25">
      <c r="A37" t="s">
        <v>23</v>
      </c>
      <c r="B37" s="13">
        <v>40.562974925199995</v>
      </c>
      <c r="C37" s="26">
        <v>46.357685628800006</v>
      </c>
      <c r="D37" s="4"/>
      <c r="E37" s="4"/>
      <c r="F37" s="4"/>
      <c r="G37" s="3">
        <f t="shared" si="1"/>
        <v>0</v>
      </c>
      <c r="H37" s="3">
        <f t="shared" si="0"/>
        <v>0</v>
      </c>
      <c r="I37" s="75" t="s">
        <v>311</v>
      </c>
      <c r="J37" s="1"/>
      <c r="K37" s="76" t="s">
        <v>322</v>
      </c>
      <c r="L37" s="74"/>
      <c r="M37" s="76" t="s">
        <v>336</v>
      </c>
      <c r="N37" s="74"/>
      <c r="O37" s="76" t="s">
        <v>349</v>
      </c>
      <c r="P37" s="74"/>
      <c r="Q37" s="76" t="s">
        <v>362</v>
      </c>
      <c r="R37" s="55"/>
    </row>
    <row r="38" spans="1:18" x14ac:dyDescent="0.25">
      <c r="D38" s="8" t="s">
        <v>112</v>
      </c>
      <c r="E38" s="7" t="s">
        <v>113</v>
      </c>
      <c r="F38" s="9" t="s">
        <v>114</v>
      </c>
      <c r="G38" s="3"/>
      <c r="H38" s="3"/>
      <c r="I38" s="75" t="s">
        <v>312</v>
      </c>
      <c r="J38" s="1"/>
      <c r="K38" s="76" t="s">
        <v>323</v>
      </c>
      <c r="L38" s="74"/>
      <c r="M38" s="76" t="s">
        <v>337</v>
      </c>
      <c r="N38" s="74"/>
      <c r="O38" s="76" t="s">
        <v>350</v>
      </c>
      <c r="P38" s="74"/>
      <c r="Q38" s="76" t="s">
        <v>363</v>
      </c>
      <c r="R38" s="55"/>
    </row>
    <row r="39" spans="1:18" x14ac:dyDescent="0.25">
      <c r="A39" t="s">
        <v>24</v>
      </c>
      <c r="B39" s="13">
        <v>18.543074251520004</v>
      </c>
      <c r="C39" s="26">
        <v>20.860958532960005</v>
      </c>
      <c r="D39" s="4"/>
      <c r="E39" s="4"/>
      <c r="F39" s="4"/>
      <c r="G39" s="3">
        <f t="shared" si="1"/>
        <v>0</v>
      </c>
      <c r="H39" s="3">
        <f t="shared" si="0"/>
        <v>0</v>
      </c>
      <c r="I39" s="75" t="s">
        <v>324</v>
      </c>
      <c r="J39" s="1"/>
      <c r="K39" s="76" t="s">
        <v>325</v>
      </c>
      <c r="L39" s="74"/>
      <c r="M39" s="76" t="s">
        <v>338</v>
      </c>
      <c r="N39" s="74"/>
      <c r="O39" s="76" t="s">
        <v>351</v>
      </c>
      <c r="P39" s="74"/>
      <c r="Q39" s="76" t="s">
        <v>364</v>
      </c>
      <c r="R39" s="55"/>
    </row>
    <row r="40" spans="1:18" x14ac:dyDescent="0.25">
      <c r="A40" t="s">
        <v>25</v>
      </c>
      <c r="B40" s="13">
        <v>20.860958532960005</v>
      </c>
      <c r="C40" s="26">
        <v>23.178842814400003</v>
      </c>
      <c r="D40" s="4"/>
      <c r="E40" s="4"/>
      <c r="F40" s="4"/>
      <c r="G40" s="3">
        <f t="shared" si="1"/>
        <v>0</v>
      </c>
      <c r="H40" s="3">
        <f t="shared" si="0"/>
        <v>0</v>
      </c>
      <c r="I40" s="75" t="s">
        <v>313</v>
      </c>
      <c r="J40" s="1"/>
      <c r="K40" s="76" t="s">
        <v>326</v>
      </c>
      <c r="L40" s="74"/>
      <c r="M40" s="76" t="s">
        <v>339</v>
      </c>
      <c r="N40" s="74"/>
      <c r="O40" s="76" t="s">
        <v>352</v>
      </c>
      <c r="P40" s="74"/>
      <c r="Q40" s="76" t="s">
        <v>365</v>
      </c>
      <c r="R40" s="55"/>
    </row>
    <row r="41" spans="1:18" x14ac:dyDescent="0.25">
      <c r="A41" t="s">
        <v>26</v>
      </c>
      <c r="B41" s="13">
        <v>22.019900673680002</v>
      </c>
      <c r="C41" s="26">
        <v>24.337784955120004</v>
      </c>
      <c r="D41" s="4"/>
      <c r="E41" s="4"/>
      <c r="F41" s="4"/>
      <c r="G41" s="3">
        <f t="shared" si="1"/>
        <v>0</v>
      </c>
      <c r="H41" s="3">
        <f t="shared" si="0"/>
        <v>0</v>
      </c>
      <c r="I41" s="75" t="s">
        <v>314</v>
      </c>
      <c r="J41" s="1"/>
      <c r="K41" s="76" t="s">
        <v>327</v>
      </c>
      <c r="L41" s="74"/>
      <c r="M41" s="76" t="s">
        <v>340</v>
      </c>
      <c r="N41" s="74"/>
      <c r="O41" s="76" t="s">
        <v>353</v>
      </c>
      <c r="P41" s="74"/>
      <c r="Q41" s="74"/>
      <c r="R41" s="55"/>
    </row>
    <row r="42" spans="1:18" x14ac:dyDescent="0.25">
      <c r="A42" t="s">
        <v>27</v>
      </c>
      <c r="B42" s="13">
        <v>24.337784955120004</v>
      </c>
      <c r="C42" s="26">
        <v>27.814611377279995</v>
      </c>
      <c r="D42" s="4"/>
      <c r="E42" s="4"/>
      <c r="F42" s="4"/>
      <c r="G42" s="3">
        <f t="shared" si="1"/>
        <v>0</v>
      </c>
      <c r="H42" s="3">
        <f t="shared" si="0"/>
        <v>0</v>
      </c>
      <c r="I42" s="76" t="s">
        <v>315</v>
      </c>
      <c r="J42" s="1"/>
      <c r="K42" s="76" t="s">
        <v>328</v>
      </c>
      <c r="L42" s="74"/>
      <c r="M42" s="76" t="s">
        <v>341</v>
      </c>
      <c r="N42" s="74"/>
      <c r="O42" s="76" t="s">
        <v>354</v>
      </c>
      <c r="P42" s="74"/>
      <c r="Q42" s="74"/>
      <c r="R42" s="55"/>
    </row>
    <row r="43" spans="1:18" x14ac:dyDescent="0.25">
      <c r="A43" t="s">
        <v>28</v>
      </c>
      <c r="B43" s="13">
        <v>27.814611377279995</v>
      </c>
      <c r="C43" s="26">
        <v>31.291437799439997</v>
      </c>
      <c r="D43" s="4"/>
      <c r="E43" s="4"/>
      <c r="F43" s="4"/>
      <c r="G43" s="3">
        <f t="shared" si="1"/>
        <v>0</v>
      </c>
      <c r="H43" s="3">
        <f t="shared" si="0"/>
        <v>0</v>
      </c>
      <c r="I43" s="76" t="s">
        <v>316</v>
      </c>
      <c r="J43" s="1"/>
      <c r="K43" s="76" t="s">
        <v>329</v>
      </c>
      <c r="L43" s="74"/>
      <c r="M43" s="76" t="s">
        <v>342</v>
      </c>
      <c r="N43" s="74"/>
      <c r="O43" s="76" t="s">
        <v>355</v>
      </c>
      <c r="P43" s="74"/>
      <c r="Q43" s="74"/>
      <c r="R43" s="55"/>
    </row>
    <row r="44" spans="1:18" x14ac:dyDescent="0.25">
      <c r="A44" t="s">
        <v>29</v>
      </c>
      <c r="B44" s="13">
        <v>28.973553517999999</v>
      </c>
      <c r="C44" s="26">
        <v>32.450379940159998</v>
      </c>
      <c r="D44" s="4"/>
      <c r="E44" s="4"/>
      <c r="F44" s="4"/>
      <c r="G44" s="3">
        <f t="shared" si="1"/>
        <v>0</v>
      </c>
      <c r="H44" s="3">
        <f t="shared" si="0"/>
        <v>0</v>
      </c>
      <c r="I44" s="76" t="s">
        <v>317</v>
      </c>
      <c r="J44" s="1"/>
      <c r="K44" s="76" t="s">
        <v>330</v>
      </c>
      <c r="L44" s="74"/>
      <c r="M44" s="76" t="s">
        <v>343</v>
      </c>
      <c r="N44" s="74"/>
      <c r="O44" s="76" t="s">
        <v>356</v>
      </c>
      <c r="P44" s="74"/>
      <c r="Q44" s="74"/>
      <c r="R44" s="55"/>
    </row>
    <row r="45" spans="1:18" x14ac:dyDescent="0.25">
      <c r="A45" t="s">
        <v>129</v>
      </c>
      <c r="B45" s="13">
        <v>31.291437799439997</v>
      </c>
      <c r="C45" s="26">
        <v>33.609322080879998</v>
      </c>
      <c r="D45" s="4"/>
      <c r="E45" s="4"/>
      <c r="F45" s="4"/>
      <c r="G45" s="3">
        <f t="shared" si="1"/>
        <v>0</v>
      </c>
      <c r="H45" s="3">
        <f t="shared" si="0"/>
        <v>0</v>
      </c>
      <c r="I45" s="76" t="s">
        <v>318</v>
      </c>
      <c r="J45" s="1"/>
      <c r="K45" s="76" t="s">
        <v>331</v>
      </c>
      <c r="L45" s="74"/>
      <c r="M45" s="76" t="s">
        <v>344</v>
      </c>
      <c r="N45" s="74"/>
      <c r="O45" s="76" t="s">
        <v>357</v>
      </c>
      <c r="P45" s="74"/>
      <c r="Q45" s="74"/>
      <c r="R45" s="55"/>
    </row>
    <row r="46" spans="1:18" x14ac:dyDescent="0.25">
      <c r="A46" t="s">
        <v>130</v>
      </c>
      <c r="B46" s="13">
        <v>33.609322080879998</v>
      </c>
      <c r="C46" s="26">
        <v>35.92720636232</v>
      </c>
      <c r="D46" s="4"/>
      <c r="E46" s="4"/>
      <c r="F46" s="4"/>
      <c r="G46" s="3">
        <f t="shared" si="1"/>
        <v>0</v>
      </c>
      <c r="H46" s="3">
        <f t="shared" si="0"/>
        <v>0</v>
      </c>
      <c r="K46" s="55"/>
      <c r="L46" s="55"/>
      <c r="M46" s="55"/>
      <c r="N46" s="55"/>
      <c r="O46" s="55"/>
      <c r="P46" s="55"/>
      <c r="Q46" s="55"/>
      <c r="R46" s="55"/>
    </row>
    <row r="47" spans="1:18" x14ac:dyDescent="0.25">
      <c r="A47" t="s">
        <v>30</v>
      </c>
      <c r="B47" s="13">
        <v>34.768264221599999</v>
      </c>
      <c r="C47" s="26">
        <v>39.404032784480002</v>
      </c>
      <c r="D47" s="4"/>
      <c r="E47" s="4"/>
      <c r="F47" s="4"/>
      <c r="G47" s="3">
        <f t="shared" si="1"/>
        <v>0</v>
      </c>
      <c r="H47" s="3">
        <f t="shared" si="0"/>
        <v>0</v>
      </c>
      <c r="K47" s="55"/>
      <c r="L47" s="55"/>
      <c r="M47" s="55"/>
      <c r="N47" s="55"/>
      <c r="O47" s="55"/>
      <c r="P47" s="55"/>
      <c r="Q47" s="55"/>
      <c r="R47" s="55"/>
    </row>
    <row r="48" spans="1:18" x14ac:dyDescent="0.25">
      <c r="A48" t="s">
        <v>131</v>
      </c>
      <c r="B48" s="13">
        <v>38.245090643760001</v>
      </c>
      <c r="C48" s="26">
        <v>42.880859206640004</v>
      </c>
      <c r="D48" s="4"/>
      <c r="E48" s="4"/>
      <c r="F48" s="4"/>
      <c r="G48" s="3">
        <f t="shared" si="1"/>
        <v>0</v>
      </c>
      <c r="H48" s="3">
        <f t="shared" si="0"/>
        <v>0</v>
      </c>
      <c r="K48" s="55"/>
      <c r="L48" s="55"/>
      <c r="M48" s="55"/>
      <c r="N48" s="55"/>
      <c r="O48" s="55"/>
      <c r="P48" s="55"/>
      <c r="Q48" s="55"/>
      <c r="R48" s="55"/>
    </row>
    <row r="49" spans="1:11" x14ac:dyDescent="0.25">
      <c r="A49" t="s">
        <v>132</v>
      </c>
      <c r="B49" s="13">
        <v>49.834512050960001</v>
      </c>
      <c r="C49" s="26">
        <v>50.993454191680001</v>
      </c>
      <c r="D49" s="4"/>
      <c r="E49" s="4"/>
      <c r="F49" s="4"/>
      <c r="G49" s="3">
        <f t="shared" si="1"/>
        <v>0</v>
      </c>
      <c r="H49" s="3">
        <f t="shared" si="0"/>
        <v>0</v>
      </c>
      <c r="J49" s="2"/>
      <c r="K49" s="2"/>
    </row>
    <row r="50" spans="1:11" x14ac:dyDescent="0.25">
      <c r="A50" t="s">
        <v>8</v>
      </c>
      <c r="D50" s="8" t="s">
        <v>112</v>
      </c>
      <c r="E50" s="7" t="s">
        <v>113</v>
      </c>
      <c r="F50" s="9" t="s">
        <v>114</v>
      </c>
      <c r="G50" s="3"/>
      <c r="H50" s="3"/>
      <c r="J50" s="2"/>
      <c r="K50" s="2"/>
    </row>
    <row r="51" spans="1:11" x14ac:dyDescent="0.25">
      <c r="A51" t="s">
        <v>31</v>
      </c>
      <c r="B51" s="13">
        <v>20.860958532960005</v>
      </c>
      <c r="C51" s="26">
        <v>23.178842814400003</v>
      </c>
      <c r="D51" s="4"/>
      <c r="E51" s="4"/>
      <c r="F51" s="4"/>
      <c r="G51" s="3">
        <f t="shared" si="1"/>
        <v>0</v>
      </c>
      <c r="H51" s="3">
        <f t="shared" si="0"/>
        <v>0</v>
      </c>
      <c r="J51" s="2"/>
      <c r="K51" s="2"/>
    </row>
    <row r="52" spans="1:11" x14ac:dyDescent="0.25">
      <c r="A52" t="s">
        <v>32</v>
      </c>
      <c r="B52" s="13">
        <v>22.019900673680002</v>
      </c>
      <c r="C52" s="26">
        <v>24.337784955120004</v>
      </c>
      <c r="D52" s="4"/>
      <c r="E52" s="4"/>
      <c r="F52" s="4"/>
      <c r="G52" s="3">
        <f t="shared" si="1"/>
        <v>0</v>
      </c>
      <c r="H52" s="3">
        <f t="shared" si="0"/>
        <v>0</v>
      </c>
    </row>
    <row r="53" spans="1:11" x14ac:dyDescent="0.25">
      <c r="A53" t="s">
        <v>33</v>
      </c>
      <c r="B53" s="13">
        <v>23.178842814400003</v>
      </c>
      <c r="C53" s="26">
        <v>26.655669236560001</v>
      </c>
      <c r="D53" s="4"/>
      <c r="E53" s="4"/>
      <c r="F53" s="4"/>
      <c r="G53" s="3">
        <f t="shared" si="1"/>
        <v>0</v>
      </c>
      <c r="H53" s="3">
        <f t="shared" si="0"/>
        <v>0</v>
      </c>
    </row>
    <row r="54" spans="1:11" x14ac:dyDescent="0.25">
      <c r="A54" t="s">
        <v>34</v>
      </c>
      <c r="B54" s="13">
        <v>24.337784955120004</v>
      </c>
      <c r="C54" s="26">
        <v>28.973553517999999</v>
      </c>
      <c r="D54" s="4"/>
      <c r="E54" s="4"/>
      <c r="F54" s="4"/>
      <c r="G54" s="3">
        <f t="shared" si="1"/>
        <v>0</v>
      </c>
      <c r="H54" s="3">
        <f t="shared" si="0"/>
        <v>0</v>
      </c>
    </row>
    <row r="55" spans="1:11" x14ac:dyDescent="0.25">
      <c r="A55" t="s">
        <v>35</v>
      </c>
      <c r="B55" s="13">
        <v>28.973553517999999</v>
      </c>
      <c r="C55" s="26">
        <v>33.609322080879998</v>
      </c>
      <c r="D55" s="4"/>
      <c r="E55" s="4"/>
      <c r="F55" s="4"/>
      <c r="G55" s="3">
        <f t="shared" si="1"/>
        <v>0</v>
      </c>
      <c r="H55" s="3">
        <f t="shared" si="0"/>
        <v>0</v>
      </c>
    </row>
    <row r="56" spans="1:11" x14ac:dyDescent="0.25">
      <c r="A56" t="s">
        <v>36</v>
      </c>
      <c r="B56" s="13">
        <v>31.291437799439997</v>
      </c>
      <c r="C56" s="26">
        <v>34.768264221599999</v>
      </c>
      <c r="D56" s="4"/>
      <c r="E56" s="4"/>
      <c r="F56" s="4"/>
      <c r="G56" s="3">
        <f t="shared" si="1"/>
        <v>0</v>
      </c>
      <c r="H56" s="3">
        <f t="shared" si="0"/>
        <v>0</v>
      </c>
    </row>
    <row r="57" spans="1:11" x14ac:dyDescent="0.25">
      <c r="A57" t="s">
        <v>133</v>
      </c>
      <c r="B57" s="13">
        <v>32.450379940159998</v>
      </c>
      <c r="C57" s="26">
        <v>35.92720636232</v>
      </c>
      <c r="D57" s="4"/>
      <c r="E57" s="4"/>
      <c r="F57" s="4"/>
      <c r="G57" s="3">
        <f t="shared" si="1"/>
        <v>0</v>
      </c>
      <c r="H57" s="3">
        <f t="shared" si="0"/>
        <v>0</v>
      </c>
    </row>
    <row r="58" spans="1:11" x14ac:dyDescent="0.25">
      <c r="A58" t="s">
        <v>134</v>
      </c>
      <c r="B58" s="13">
        <v>34.768264221599999</v>
      </c>
      <c r="C58" s="26">
        <v>38.245090643760001</v>
      </c>
      <c r="D58" s="4"/>
      <c r="E58" s="4"/>
      <c r="F58" s="4"/>
      <c r="G58" s="3">
        <f t="shared" si="1"/>
        <v>0</v>
      </c>
      <c r="H58" s="3">
        <f t="shared" si="0"/>
        <v>0</v>
      </c>
    </row>
    <row r="59" spans="1:11" x14ac:dyDescent="0.25">
      <c r="A59" t="s">
        <v>37</v>
      </c>
      <c r="B59" s="13">
        <v>37.086148503040008</v>
      </c>
      <c r="C59" s="26">
        <v>41.72191706592001</v>
      </c>
      <c r="D59" s="4"/>
      <c r="E59" s="4"/>
      <c r="F59" s="4"/>
      <c r="G59" s="3">
        <f t="shared" si="1"/>
        <v>0</v>
      </c>
      <c r="H59" s="3">
        <f t="shared" si="0"/>
        <v>0</v>
      </c>
    </row>
    <row r="60" spans="1:11" x14ac:dyDescent="0.25">
      <c r="A60" t="s">
        <v>135</v>
      </c>
      <c r="B60" s="13">
        <v>40.562974925199995</v>
      </c>
      <c r="C60" s="26">
        <v>45.198743488079998</v>
      </c>
      <c r="D60" s="4"/>
      <c r="E60" s="4"/>
      <c r="F60" s="4"/>
      <c r="G60" s="3">
        <f t="shared" si="1"/>
        <v>0</v>
      </c>
      <c r="H60" s="3">
        <f t="shared" si="0"/>
        <v>0</v>
      </c>
    </row>
    <row r="61" spans="1:11" x14ac:dyDescent="0.25">
      <c r="A61" t="s">
        <v>136</v>
      </c>
      <c r="B61" s="13">
        <v>55.62922275455999</v>
      </c>
      <c r="C61" s="26">
        <v>55.62922275455999</v>
      </c>
      <c r="D61" s="4"/>
      <c r="E61" s="4"/>
      <c r="F61" s="4"/>
      <c r="G61" s="3">
        <f t="shared" si="1"/>
        <v>0</v>
      </c>
      <c r="H61" s="3">
        <f t="shared" si="0"/>
        <v>0</v>
      </c>
    </row>
    <row r="62" spans="1:11" x14ac:dyDescent="0.25">
      <c r="D62" s="8" t="s">
        <v>112</v>
      </c>
      <c r="E62" s="7" t="s">
        <v>113</v>
      </c>
      <c r="F62" s="9" t="s">
        <v>114</v>
      </c>
      <c r="G62" s="3"/>
      <c r="H62" s="3"/>
    </row>
    <row r="63" spans="1:11" x14ac:dyDescent="0.25">
      <c r="A63" t="s">
        <v>38</v>
      </c>
      <c r="B63" s="13">
        <v>22.019900673680002</v>
      </c>
      <c r="C63" s="26">
        <v>24.337784955120004</v>
      </c>
      <c r="D63" s="4"/>
      <c r="E63" s="4"/>
      <c r="F63" s="4"/>
      <c r="G63" s="3">
        <f t="shared" si="1"/>
        <v>0</v>
      </c>
      <c r="H63" s="3">
        <f t="shared" si="0"/>
        <v>0</v>
      </c>
    </row>
    <row r="64" spans="1:11" x14ac:dyDescent="0.25">
      <c r="A64" t="s">
        <v>39</v>
      </c>
      <c r="B64" s="13">
        <v>23.178842814400003</v>
      </c>
      <c r="C64" s="26">
        <v>26.655669236560001</v>
      </c>
      <c r="D64" s="4"/>
      <c r="E64" s="4"/>
      <c r="F64" s="4"/>
      <c r="G64" s="3">
        <f t="shared" si="1"/>
        <v>0</v>
      </c>
      <c r="H64" s="3">
        <f t="shared" si="0"/>
        <v>0</v>
      </c>
    </row>
    <row r="65" spans="1:8" x14ac:dyDescent="0.25">
      <c r="A65" t="s">
        <v>40</v>
      </c>
      <c r="B65" s="13">
        <v>25.496727095840001</v>
      </c>
      <c r="C65" s="26">
        <v>27.814611377279995</v>
      </c>
      <c r="D65" s="4"/>
      <c r="E65" s="4"/>
      <c r="F65" s="4"/>
      <c r="G65" s="3">
        <f t="shared" si="1"/>
        <v>0</v>
      </c>
      <c r="H65" s="3">
        <f t="shared" si="0"/>
        <v>0</v>
      </c>
    </row>
    <row r="66" spans="1:8" x14ac:dyDescent="0.25">
      <c r="A66" t="s">
        <v>41</v>
      </c>
      <c r="B66" s="13">
        <v>27.814611377279995</v>
      </c>
      <c r="C66" s="26">
        <v>31.291437799439997</v>
      </c>
      <c r="D66" s="4"/>
      <c r="E66" s="4"/>
      <c r="F66" s="4"/>
      <c r="G66" s="3">
        <f t="shared" si="1"/>
        <v>0</v>
      </c>
      <c r="H66" s="3">
        <f t="shared" si="0"/>
        <v>0</v>
      </c>
    </row>
    <row r="67" spans="1:8" x14ac:dyDescent="0.25">
      <c r="A67" t="s">
        <v>42</v>
      </c>
      <c r="B67" s="13">
        <v>31.291437799439997</v>
      </c>
      <c r="C67" s="26">
        <v>35.92720636232</v>
      </c>
      <c r="D67" s="4"/>
      <c r="E67" s="4"/>
      <c r="F67" s="4"/>
      <c r="G67" s="3">
        <f t="shared" si="1"/>
        <v>0</v>
      </c>
      <c r="H67" s="3">
        <f t="shared" si="0"/>
        <v>0</v>
      </c>
    </row>
    <row r="68" spans="1:8" x14ac:dyDescent="0.25">
      <c r="A68" t="s">
        <v>43</v>
      </c>
      <c r="B68" s="13">
        <v>33.609322080879998</v>
      </c>
      <c r="C68" s="26">
        <v>38.245090643760001</v>
      </c>
      <c r="D68" s="4"/>
      <c r="E68" s="4"/>
      <c r="F68" s="4"/>
      <c r="G68" s="3">
        <f t="shared" ref="G68:G131" si="2">IFERROR((B68*D68)+(B68*E68*1.15)+(B68*F68*1.35),"REVISAR")</f>
        <v>0</v>
      </c>
      <c r="H68" s="3">
        <f t="shared" ref="H68:H131" si="3">IFERROR((C68*D68)+(C68*E68*1.15)+(C68*F68*1.35),"REVISAR")</f>
        <v>0</v>
      </c>
    </row>
    <row r="69" spans="1:8" x14ac:dyDescent="0.25">
      <c r="A69" t="s">
        <v>137</v>
      </c>
      <c r="B69" s="13">
        <v>34.768264221599999</v>
      </c>
      <c r="C69" s="26">
        <v>39.404032784480002</v>
      </c>
      <c r="D69" s="4"/>
      <c r="E69" s="4"/>
      <c r="F69" s="4"/>
      <c r="G69" s="3">
        <f t="shared" si="2"/>
        <v>0</v>
      </c>
      <c r="H69" s="3">
        <f t="shared" si="3"/>
        <v>0</v>
      </c>
    </row>
    <row r="70" spans="1:8" x14ac:dyDescent="0.25">
      <c r="A70" t="s">
        <v>138</v>
      </c>
      <c r="B70" s="13">
        <v>37.086148503040008</v>
      </c>
      <c r="C70" s="26">
        <v>41.72191706592001</v>
      </c>
      <c r="D70" s="4"/>
      <c r="E70" s="4"/>
      <c r="F70" s="4"/>
      <c r="G70" s="3">
        <f t="shared" si="2"/>
        <v>0</v>
      </c>
      <c r="H70" s="3">
        <f t="shared" si="3"/>
        <v>0</v>
      </c>
    </row>
    <row r="71" spans="1:8" x14ac:dyDescent="0.25">
      <c r="A71" t="s">
        <v>44</v>
      </c>
      <c r="B71" s="13">
        <v>41.72191706592001</v>
      </c>
      <c r="C71" s="26">
        <v>46.357685628800006</v>
      </c>
      <c r="D71" s="4"/>
      <c r="E71" s="4"/>
      <c r="F71" s="4"/>
      <c r="G71" s="3">
        <f t="shared" si="2"/>
        <v>0</v>
      </c>
      <c r="H71" s="3">
        <f t="shared" si="3"/>
        <v>0</v>
      </c>
    </row>
    <row r="72" spans="1:8" x14ac:dyDescent="0.25">
      <c r="A72" t="s">
        <v>139</v>
      </c>
      <c r="B72" s="13">
        <v>44.039801347360005</v>
      </c>
      <c r="C72" s="26">
        <v>49.834512050960001</v>
      </c>
      <c r="D72" s="4"/>
      <c r="E72" s="4"/>
      <c r="F72" s="4"/>
      <c r="G72" s="3">
        <f t="shared" si="2"/>
        <v>0</v>
      </c>
      <c r="H72" s="3">
        <f t="shared" si="3"/>
        <v>0</v>
      </c>
    </row>
    <row r="73" spans="1:8" x14ac:dyDescent="0.25">
      <c r="A73" t="s">
        <v>140</v>
      </c>
      <c r="B73" s="13">
        <v>56.788164895279998</v>
      </c>
      <c r="C73" s="26">
        <v>59.106049176719999</v>
      </c>
      <c r="D73" s="4"/>
      <c r="E73" s="4"/>
      <c r="F73" s="4"/>
      <c r="G73" s="3">
        <f t="shared" si="2"/>
        <v>0</v>
      </c>
      <c r="H73" s="3">
        <f t="shared" si="3"/>
        <v>0</v>
      </c>
    </row>
    <row r="74" spans="1:8" x14ac:dyDescent="0.25">
      <c r="D74" s="8" t="s">
        <v>112</v>
      </c>
      <c r="E74" s="7" t="s">
        <v>113</v>
      </c>
      <c r="F74" s="9" t="s">
        <v>114</v>
      </c>
      <c r="G74" s="3"/>
      <c r="H74" s="3"/>
    </row>
    <row r="75" spans="1:8" x14ac:dyDescent="0.25">
      <c r="A75" t="s">
        <v>45</v>
      </c>
      <c r="B75" s="13">
        <v>24.337784955120004</v>
      </c>
      <c r="C75" s="26">
        <v>26.655669236560001</v>
      </c>
      <c r="D75" s="4"/>
      <c r="E75" s="4"/>
      <c r="F75" s="4"/>
      <c r="G75" s="3">
        <f t="shared" si="2"/>
        <v>0</v>
      </c>
      <c r="H75" s="3">
        <f t="shared" si="3"/>
        <v>0</v>
      </c>
    </row>
    <row r="76" spans="1:8" x14ac:dyDescent="0.25">
      <c r="A76" t="s">
        <v>46</v>
      </c>
      <c r="B76" s="13">
        <v>25.496727095840001</v>
      </c>
      <c r="C76" s="26">
        <v>28.973553517999999</v>
      </c>
      <c r="D76" s="4"/>
      <c r="E76" s="4"/>
      <c r="F76" s="4"/>
      <c r="G76" s="3">
        <f t="shared" si="2"/>
        <v>0</v>
      </c>
      <c r="H76" s="3">
        <f t="shared" si="3"/>
        <v>0</v>
      </c>
    </row>
    <row r="77" spans="1:8" x14ac:dyDescent="0.25">
      <c r="A77" t="s">
        <v>47</v>
      </c>
      <c r="B77" s="13">
        <v>27.814611377279995</v>
      </c>
      <c r="C77" s="26">
        <v>31.291437799439997</v>
      </c>
      <c r="D77" s="4"/>
      <c r="E77" s="4"/>
      <c r="F77" s="4"/>
      <c r="G77" s="3">
        <f t="shared" si="2"/>
        <v>0</v>
      </c>
      <c r="H77" s="3">
        <f t="shared" si="3"/>
        <v>0</v>
      </c>
    </row>
    <row r="78" spans="1:8" x14ac:dyDescent="0.25">
      <c r="A78" t="s">
        <v>48</v>
      </c>
      <c r="B78" s="13">
        <v>30.132495658719996</v>
      </c>
      <c r="C78" s="26">
        <v>33.609322080879998</v>
      </c>
      <c r="D78" s="4"/>
      <c r="E78" s="4"/>
      <c r="F78" s="4"/>
      <c r="G78" s="3">
        <f t="shared" si="2"/>
        <v>0</v>
      </c>
      <c r="H78" s="3">
        <f t="shared" si="3"/>
        <v>0</v>
      </c>
    </row>
    <row r="79" spans="1:8" x14ac:dyDescent="0.25">
      <c r="A79" t="s">
        <v>49</v>
      </c>
      <c r="B79" s="13">
        <v>33.609322080879998</v>
      </c>
      <c r="C79" s="26">
        <v>35.92720636232</v>
      </c>
      <c r="D79" s="4"/>
      <c r="E79" s="4"/>
      <c r="F79" s="4"/>
      <c r="G79" s="3">
        <f t="shared" si="2"/>
        <v>0</v>
      </c>
      <c r="H79" s="3">
        <f t="shared" si="3"/>
        <v>0</v>
      </c>
    </row>
    <row r="80" spans="1:8" x14ac:dyDescent="0.25">
      <c r="A80" t="s">
        <v>50</v>
      </c>
      <c r="B80" s="13">
        <v>35.92720636232</v>
      </c>
      <c r="C80" s="26">
        <v>40.562974925199995</v>
      </c>
      <c r="D80" s="4"/>
      <c r="E80" s="4"/>
      <c r="F80" s="4"/>
      <c r="G80" s="3">
        <f t="shared" si="2"/>
        <v>0</v>
      </c>
      <c r="H80" s="3">
        <f t="shared" si="3"/>
        <v>0</v>
      </c>
    </row>
    <row r="81" spans="1:8" x14ac:dyDescent="0.25">
      <c r="A81" t="s">
        <v>141</v>
      </c>
      <c r="B81" s="13">
        <v>37.086148503040008</v>
      </c>
      <c r="C81" s="26">
        <v>41.72191706592001</v>
      </c>
      <c r="D81" s="4"/>
      <c r="E81" s="4"/>
      <c r="F81" s="4"/>
      <c r="G81" s="3">
        <f t="shared" si="2"/>
        <v>0</v>
      </c>
      <c r="H81" s="3">
        <f t="shared" si="3"/>
        <v>0</v>
      </c>
    </row>
    <row r="82" spans="1:8" x14ac:dyDescent="0.25">
      <c r="A82" t="s">
        <v>142</v>
      </c>
      <c r="B82" s="13">
        <v>39.404032784480002</v>
      </c>
      <c r="C82" s="26">
        <v>45.198743488079998</v>
      </c>
      <c r="D82" s="4"/>
      <c r="E82" s="4"/>
      <c r="F82" s="4"/>
      <c r="G82" s="3">
        <f t="shared" si="2"/>
        <v>0</v>
      </c>
      <c r="H82" s="3">
        <f t="shared" si="3"/>
        <v>0</v>
      </c>
    </row>
    <row r="83" spans="1:8" x14ac:dyDescent="0.25">
      <c r="A83" t="s">
        <v>143</v>
      </c>
      <c r="B83" s="13">
        <v>44.039801347360005</v>
      </c>
      <c r="C83" s="26">
        <v>49.834512050960001</v>
      </c>
      <c r="D83" s="4"/>
      <c r="E83" s="4"/>
      <c r="F83" s="4"/>
      <c r="G83" s="3">
        <f t="shared" si="2"/>
        <v>0</v>
      </c>
      <c r="H83" s="3">
        <f t="shared" si="3"/>
        <v>0</v>
      </c>
    </row>
    <row r="84" spans="1:8" x14ac:dyDescent="0.25">
      <c r="A84" t="s">
        <v>144</v>
      </c>
      <c r="B84" s="13">
        <v>47.516627769520007</v>
      </c>
      <c r="C84" s="26">
        <v>53.311338473120003</v>
      </c>
      <c r="D84" s="4"/>
      <c r="E84" s="4"/>
      <c r="F84" s="4"/>
      <c r="G84" s="3">
        <f t="shared" si="2"/>
        <v>0</v>
      </c>
      <c r="H84" s="3">
        <f t="shared" si="3"/>
        <v>0</v>
      </c>
    </row>
    <row r="85" spans="1:8" x14ac:dyDescent="0.25">
      <c r="A85" t="s">
        <v>145</v>
      </c>
      <c r="B85" s="13">
        <v>59.106049176719999</v>
      </c>
      <c r="C85" s="26">
        <v>62.582875598879994</v>
      </c>
      <c r="D85" s="4"/>
      <c r="E85" s="4"/>
      <c r="F85" s="4"/>
      <c r="G85" s="3">
        <f t="shared" si="2"/>
        <v>0</v>
      </c>
      <c r="H85" s="3">
        <f t="shared" si="3"/>
        <v>0</v>
      </c>
    </row>
    <row r="86" spans="1:8" x14ac:dyDescent="0.25">
      <c r="D86" s="8" t="s">
        <v>112</v>
      </c>
      <c r="E86" s="7" t="s">
        <v>113</v>
      </c>
      <c r="F86" s="9" t="s">
        <v>114</v>
      </c>
      <c r="G86" s="3"/>
      <c r="H86" s="3"/>
    </row>
    <row r="87" spans="1:8" x14ac:dyDescent="0.25">
      <c r="A87" t="s">
        <v>51</v>
      </c>
      <c r="B87" s="13">
        <v>25.496727095840001</v>
      </c>
      <c r="C87" s="26">
        <v>27.814611377279995</v>
      </c>
      <c r="D87" s="4"/>
      <c r="E87" s="4"/>
      <c r="F87" s="4"/>
      <c r="G87" s="3">
        <f t="shared" si="2"/>
        <v>0</v>
      </c>
      <c r="H87" s="3">
        <f t="shared" si="3"/>
        <v>0</v>
      </c>
    </row>
    <row r="88" spans="1:8" x14ac:dyDescent="0.25">
      <c r="A88" t="s">
        <v>52</v>
      </c>
      <c r="B88" s="13">
        <v>26.655669236560001</v>
      </c>
      <c r="C88" s="26">
        <v>30.132495658719996</v>
      </c>
      <c r="D88" s="4"/>
      <c r="E88" s="4"/>
      <c r="F88" s="4"/>
      <c r="G88" s="3">
        <f t="shared" si="2"/>
        <v>0</v>
      </c>
      <c r="H88" s="3">
        <f t="shared" si="3"/>
        <v>0</v>
      </c>
    </row>
    <row r="89" spans="1:8" x14ac:dyDescent="0.25">
      <c r="A89" t="s">
        <v>53</v>
      </c>
      <c r="B89" s="13">
        <v>28.973553517999999</v>
      </c>
      <c r="C89" s="26">
        <v>32.450379940159998</v>
      </c>
      <c r="D89" s="4"/>
      <c r="E89" s="4"/>
      <c r="F89" s="4"/>
      <c r="G89" s="3">
        <f t="shared" si="2"/>
        <v>0</v>
      </c>
      <c r="H89" s="3">
        <f t="shared" si="3"/>
        <v>0</v>
      </c>
    </row>
    <row r="90" spans="1:8" x14ac:dyDescent="0.25">
      <c r="A90" t="s">
        <v>54</v>
      </c>
      <c r="B90" s="13">
        <v>31.291437799439997</v>
      </c>
      <c r="C90" s="26">
        <v>34.768264221599999</v>
      </c>
      <c r="D90" s="4"/>
      <c r="E90" s="4"/>
      <c r="F90" s="4"/>
      <c r="G90" s="3">
        <f t="shared" si="2"/>
        <v>0</v>
      </c>
      <c r="H90" s="3">
        <f t="shared" si="3"/>
        <v>0</v>
      </c>
    </row>
    <row r="91" spans="1:8" x14ac:dyDescent="0.25">
      <c r="A91" t="s">
        <v>55</v>
      </c>
      <c r="B91" s="13">
        <v>35.92720636232</v>
      </c>
      <c r="C91" s="26">
        <v>40.562974925199995</v>
      </c>
      <c r="D91" s="4"/>
      <c r="E91" s="4"/>
      <c r="F91" s="4"/>
      <c r="G91" s="3">
        <f t="shared" si="2"/>
        <v>0</v>
      </c>
      <c r="H91" s="3">
        <f t="shared" si="3"/>
        <v>0</v>
      </c>
    </row>
    <row r="92" spans="1:8" x14ac:dyDescent="0.25">
      <c r="A92" t="s">
        <v>56</v>
      </c>
      <c r="B92" s="13">
        <v>39.404032784480002</v>
      </c>
      <c r="C92" s="26">
        <v>42.880859206640004</v>
      </c>
      <c r="D92" s="4"/>
      <c r="E92" s="4"/>
      <c r="F92" s="4"/>
      <c r="G92" s="3">
        <f t="shared" si="2"/>
        <v>0</v>
      </c>
      <c r="H92" s="3">
        <f t="shared" si="3"/>
        <v>0</v>
      </c>
    </row>
    <row r="93" spans="1:8" x14ac:dyDescent="0.25">
      <c r="A93" t="s">
        <v>146</v>
      </c>
      <c r="B93" s="13">
        <v>40.562974925199995</v>
      </c>
      <c r="C93" s="26">
        <v>46.357685628800006</v>
      </c>
      <c r="D93" s="4"/>
      <c r="E93" s="4"/>
      <c r="F93" s="4"/>
      <c r="G93" s="3">
        <f t="shared" si="2"/>
        <v>0</v>
      </c>
      <c r="H93" s="3">
        <f t="shared" si="3"/>
        <v>0</v>
      </c>
    </row>
    <row r="94" spans="1:8" x14ac:dyDescent="0.25">
      <c r="A94" t="s">
        <v>147</v>
      </c>
      <c r="B94" s="13">
        <v>42.880859206640004</v>
      </c>
      <c r="C94" s="26">
        <v>48.675569910240007</v>
      </c>
      <c r="D94" s="4"/>
      <c r="E94" s="4"/>
      <c r="F94" s="4"/>
      <c r="G94" s="3">
        <f t="shared" si="2"/>
        <v>0</v>
      </c>
      <c r="H94" s="3">
        <f t="shared" si="3"/>
        <v>0</v>
      </c>
    </row>
    <row r="95" spans="1:8" x14ac:dyDescent="0.25">
      <c r="A95" t="s">
        <v>148</v>
      </c>
      <c r="B95" s="13">
        <v>47.516627769520007</v>
      </c>
      <c r="C95" s="26">
        <v>53.311338473120003</v>
      </c>
      <c r="D95" s="4"/>
      <c r="E95" s="4"/>
      <c r="F95" s="4"/>
      <c r="G95" s="3">
        <f t="shared" si="2"/>
        <v>0</v>
      </c>
      <c r="H95" s="3">
        <f t="shared" si="3"/>
        <v>0</v>
      </c>
    </row>
    <row r="96" spans="1:8" x14ac:dyDescent="0.25">
      <c r="A96" t="s">
        <v>149</v>
      </c>
      <c r="B96" s="13">
        <v>50.993454191680001</v>
      </c>
      <c r="C96" s="26">
        <v>55.62922275455999</v>
      </c>
      <c r="D96" s="4"/>
      <c r="E96" s="4"/>
      <c r="F96" s="4"/>
      <c r="G96" s="3">
        <f t="shared" si="2"/>
        <v>0</v>
      </c>
      <c r="H96" s="3">
        <f t="shared" si="3"/>
        <v>0</v>
      </c>
    </row>
    <row r="97" spans="1:8" x14ac:dyDescent="0.25">
      <c r="A97" t="s">
        <v>150</v>
      </c>
      <c r="B97" s="13">
        <v>61.42393345816</v>
      </c>
      <c r="C97" s="26">
        <v>69.536528443199998</v>
      </c>
      <c r="D97" s="4"/>
      <c r="E97" s="4"/>
      <c r="F97" s="4"/>
      <c r="G97" s="3">
        <f t="shared" si="2"/>
        <v>0</v>
      </c>
      <c r="H97" s="3">
        <f t="shared" si="3"/>
        <v>0</v>
      </c>
    </row>
    <row r="98" spans="1:8" x14ac:dyDescent="0.25">
      <c r="D98" s="8" t="s">
        <v>112</v>
      </c>
      <c r="E98" s="7" t="s">
        <v>113</v>
      </c>
      <c r="F98" s="9" t="s">
        <v>114</v>
      </c>
      <c r="G98" s="3"/>
      <c r="H98" s="3"/>
    </row>
    <row r="99" spans="1:8" x14ac:dyDescent="0.25">
      <c r="A99" t="s">
        <v>57</v>
      </c>
      <c r="B99" s="13">
        <v>25.496727095840001</v>
      </c>
      <c r="C99" s="26">
        <v>28.973553517999999</v>
      </c>
      <c r="D99" s="4"/>
      <c r="E99" s="4"/>
      <c r="F99" s="4"/>
      <c r="G99" s="3">
        <f t="shared" si="2"/>
        <v>0</v>
      </c>
      <c r="H99" s="3">
        <f t="shared" si="3"/>
        <v>0</v>
      </c>
    </row>
    <row r="100" spans="1:8" x14ac:dyDescent="0.25">
      <c r="A100" t="s">
        <v>58</v>
      </c>
      <c r="B100" s="13">
        <v>27.814611377279995</v>
      </c>
      <c r="C100" s="26">
        <v>31.291437799439997</v>
      </c>
      <c r="D100" s="4"/>
      <c r="E100" s="4"/>
      <c r="F100" s="4"/>
      <c r="G100" s="3">
        <f t="shared" si="2"/>
        <v>0</v>
      </c>
      <c r="H100" s="3">
        <f t="shared" si="3"/>
        <v>0</v>
      </c>
    </row>
    <row r="101" spans="1:8" x14ac:dyDescent="0.25">
      <c r="A101" t="s">
        <v>59</v>
      </c>
      <c r="B101" s="13">
        <v>30.132495658719996</v>
      </c>
      <c r="C101" s="26">
        <v>33.609322080879998</v>
      </c>
      <c r="D101" s="4"/>
      <c r="E101" s="4"/>
      <c r="F101" s="4"/>
      <c r="G101" s="3">
        <f t="shared" si="2"/>
        <v>0</v>
      </c>
      <c r="H101" s="3">
        <f t="shared" si="3"/>
        <v>0</v>
      </c>
    </row>
    <row r="102" spans="1:8" x14ac:dyDescent="0.25">
      <c r="A102" t="s">
        <v>60</v>
      </c>
      <c r="B102" s="13">
        <v>33.609322080879998</v>
      </c>
      <c r="C102" s="26">
        <v>37.086148503040008</v>
      </c>
      <c r="D102" s="4"/>
      <c r="E102" s="4"/>
      <c r="F102" s="4"/>
      <c r="G102" s="3">
        <f t="shared" si="2"/>
        <v>0</v>
      </c>
      <c r="H102" s="3">
        <f t="shared" si="3"/>
        <v>0</v>
      </c>
    </row>
    <row r="103" spans="1:8" x14ac:dyDescent="0.25">
      <c r="A103" t="s">
        <v>61</v>
      </c>
      <c r="B103" s="13">
        <v>37.086148503040008</v>
      </c>
      <c r="C103" s="26">
        <v>41.72191706592001</v>
      </c>
      <c r="D103" s="4"/>
      <c r="E103" s="4"/>
      <c r="F103" s="4"/>
      <c r="G103" s="3">
        <f t="shared" si="2"/>
        <v>0</v>
      </c>
      <c r="H103" s="3">
        <f t="shared" si="3"/>
        <v>0</v>
      </c>
    </row>
    <row r="104" spans="1:8" x14ac:dyDescent="0.25">
      <c r="A104" t="s">
        <v>62</v>
      </c>
      <c r="B104" s="13">
        <v>41.72191706592001</v>
      </c>
      <c r="C104" s="26">
        <v>46.357685628800006</v>
      </c>
      <c r="D104" s="4"/>
      <c r="E104" s="4"/>
      <c r="F104" s="4"/>
      <c r="G104" s="3">
        <f t="shared" si="2"/>
        <v>0</v>
      </c>
      <c r="H104" s="3">
        <f t="shared" si="3"/>
        <v>0</v>
      </c>
    </row>
    <row r="105" spans="1:8" x14ac:dyDescent="0.25">
      <c r="A105" t="s">
        <v>8</v>
      </c>
      <c r="D105" s="8" t="s">
        <v>112</v>
      </c>
      <c r="E105" s="7" t="s">
        <v>113</v>
      </c>
      <c r="F105" s="9" t="s">
        <v>114</v>
      </c>
      <c r="G105" s="3"/>
      <c r="H105" s="3"/>
    </row>
    <row r="106" spans="1:8" x14ac:dyDescent="0.25">
      <c r="A106" t="s">
        <v>63</v>
      </c>
      <c r="B106" s="13">
        <v>26.655669236560001</v>
      </c>
      <c r="C106" s="26">
        <v>30.132495658719996</v>
      </c>
      <c r="D106" s="4"/>
      <c r="E106" s="4"/>
      <c r="F106" s="4"/>
      <c r="G106" s="3">
        <f t="shared" si="2"/>
        <v>0</v>
      </c>
      <c r="H106" s="3">
        <f t="shared" si="3"/>
        <v>0</v>
      </c>
    </row>
    <row r="107" spans="1:8" x14ac:dyDescent="0.25">
      <c r="A107" t="s">
        <v>64</v>
      </c>
      <c r="B107" s="13">
        <v>28.973553517999999</v>
      </c>
      <c r="C107" s="26">
        <v>32.450379940159998</v>
      </c>
      <c r="D107" s="4"/>
      <c r="E107" s="4"/>
      <c r="F107" s="4"/>
      <c r="G107" s="3">
        <f t="shared" si="2"/>
        <v>0</v>
      </c>
      <c r="H107" s="3">
        <f t="shared" si="3"/>
        <v>0</v>
      </c>
    </row>
    <row r="108" spans="1:8" x14ac:dyDescent="0.25">
      <c r="A108" t="s">
        <v>65</v>
      </c>
      <c r="B108" s="13">
        <v>31.291437799439997</v>
      </c>
      <c r="C108" s="26">
        <v>35.92720636232</v>
      </c>
      <c r="D108" s="4"/>
      <c r="E108" s="4"/>
      <c r="F108" s="4"/>
      <c r="G108" s="3">
        <f t="shared" si="2"/>
        <v>0</v>
      </c>
      <c r="H108" s="3">
        <f t="shared" si="3"/>
        <v>0</v>
      </c>
    </row>
    <row r="109" spans="1:8" x14ac:dyDescent="0.25">
      <c r="A109" t="s">
        <v>66</v>
      </c>
      <c r="B109" s="13">
        <v>34.768264221599999</v>
      </c>
      <c r="C109" s="26">
        <v>39.404032784480002</v>
      </c>
      <c r="D109" s="4"/>
      <c r="E109" s="4"/>
      <c r="F109" s="4"/>
      <c r="G109" s="3">
        <f t="shared" si="2"/>
        <v>0</v>
      </c>
      <c r="H109" s="3">
        <f t="shared" si="3"/>
        <v>0</v>
      </c>
    </row>
    <row r="110" spans="1:8" x14ac:dyDescent="0.25">
      <c r="A110" t="s">
        <v>67</v>
      </c>
      <c r="B110" s="13">
        <v>38.245090643760001</v>
      </c>
      <c r="C110" s="26">
        <v>42.880859206640004</v>
      </c>
      <c r="D110" s="4"/>
      <c r="E110" s="4"/>
      <c r="F110" s="4"/>
      <c r="G110" s="3">
        <f t="shared" si="2"/>
        <v>0</v>
      </c>
      <c r="H110" s="3">
        <f t="shared" si="3"/>
        <v>0</v>
      </c>
    </row>
    <row r="111" spans="1:8" x14ac:dyDescent="0.25">
      <c r="A111" t="s">
        <v>68</v>
      </c>
      <c r="B111" s="13">
        <v>44.039801347360005</v>
      </c>
      <c r="C111" s="26">
        <v>48.675569910240007</v>
      </c>
      <c r="D111" s="4"/>
      <c r="E111" s="4"/>
      <c r="F111" s="4"/>
      <c r="G111" s="3">
        <f t="shared" si="2"/>
        <v>0</v>
      </c>
      <c r="H111" s="3">
        <f t="shared" si="3"/>
        <v>0</v>
      </c>
    </row>
    <row r="112" spans="1:8" x14ac:dyDescent="0.25">
      <c r="D112" s="8" t="s">
        <v>112</v>
      </c>
      <c r="E112" s="7" t="s">
        <v>113</v>
      </c>
      <c r="F112" s="9" t="s">
        <v>114</v>
      </c>
      <c r="G112" s="3"/>
      <c r="H112" s="3"/>
    </row>
    <row r="113" spans="1:8" x14ac:dyDescent="0.25">
      <c r="A113" t="s">
        <v>69</v>
      </c>
      <c r="B113" s="13">
        <v>27.814611377279995</v>
      </c>
      <c r="C113" s="26">
        <v>31.291437799439997</v>
      </c>
      <c r="D113" s="4"/>
      <c r="E113" s="4"/>
      <c r="F113" s="4"/>
      <c r="G113" s="3">
        <f t="shared" si="2"/>
        <v>0</v>
      </c>
      <c r="H113" s="3">
        <f t="shared" si="3"/>
        <v>0</v>
      </c>
    </row>
    <row r="114" spans="1:8" x14ac:dyDescent="0.25">
      <c r="A114" t="s">
        <v>70</v>
      </c>
      <c r="B114" s="13">
        <v>30.132495658719996</v>
      </c>
      <c r="C114" s="26">
        <v>33.609322080879998</v>
      </c>
      <c r="D114" s="4"/>
      <c r="E114" s="4"/>
      <c r="F114" s="4"/>
      <c r="G114" s="3">
        <f t="shared" si="2"/>
        <v>0</v>
      </c>
      <c r="H114" s="3">
        <f t="shared" si="3"/>
        <v>0</v>
      </c>
    </row>
    <row r="115" spans="1:8" x14ac:dyDescent="0.25">
      <c r="A115" t="s">
        <v>71</v>
      </c>
      <c r="B115" s="13">
        <v>32.450379940159998</v>
      </c>
      <c r="C115" s="26">
        <v>35.92720636232</v>
      </c>
      <c r="D115" s="4"/>
      <c r="E115" s="4"/>
      <c r="F115" s="4"/>
      <c r="G115" s="3">
        <f t="shared" si="2"/>
        <v>0</v>
      </c>
      <c r="H115" s="3">
        <f t="shared" si="3"/>
        <v>0</v>
      </c>
    </row>
    <row r="116" spans="1:8" x14ac:dyDescent="0.25">
      <c r="A116" t="s">
        <v>72</v>
      </c>
      <c r="B116" s="13">
        <v>34.768264221599999</v>
      </c>
      <c r="C116" s="26">
        <v>40.562974925199995</v>
      </c>
      <c r="D116" s="4"/>
      <c r="E116" s="4"/>
      <c r="F116" s="4"/>
      <c r="G116" s="3">
        <f t="shared" si="2"/>
        <v>0</v>
      </c>
      <c r="H116" s="3">
        <f t="shared" si="3"/>
        <v>0</v>
      </c>
    </row>
    <row r="117" spans="1:8" x14ac:dyDescent="0.25">
      <c r="A117" t="s">
        <v>73</v>
      </c>
      <c r="B117" s="13">
        <v>38.245090643760001</v>
      </c>
      <c r="C117" s="26">
        <v>41.72191706592001</v>
      </c>
      <c r="D117" s="4"/>
      <c r="E117" s="4"/>
      <c r="F117" s="4"/>
      <c r="G117" s="3">
        <f t="shared" si="2"/>
        <v>0</v>
      </c>
      <c r="H117" s="3">
        <f t="shared" si="3"/>
        <v>0</v>
      </c>
    </row>
    <row r="118" spans="1:8" x14ac:dyDescent="0.25">
      <c r="A118" t="s">
        <v>74</v>
      </c>
      <c r="B118" s="13">
        <v>42.880859206640004</v>
      </c>
      <c r="C118" s="26">
        <v>49.834512050960001</v>
      </c>
      <c r="D118" s="4"/>
      <c r="E118" s="4"/>
      <c r="F118" s="4"/>
      <c r="G118" s="3">
        <f t="shared" si="2"/>
        <v>0</v>
      </c>
      <c r="H118" s="3">
        <f t="shared" si="3"/>
        <v>0</v>
      </c>
    </row>
    <row r="119" spans="1:8" x14ac:dyDescent="0.25">
      <c r="A119" t="s">
        <v>151</v>
      </c>
      <c r="B119" s="13">
        <v>46.357685628800006</v>
      </c>
      <c r="C119" s="26">
        <v>52.152396332400009</v>
      </c>
      <c r="D119" s="4"/>
      <c r="E119" s="4"/>
      <c r="F119" s="4"/>
      <c r="G119" s="3">
        <f t="shared" si="2"/>
        <v>0</v>
      </c>
      <c r="H119" s="3">
        <f t="shared" si="3"/>
        <v>0</v>
      </c>
    </row>
    <row r="120" spans="1:8" x14ac:dyDescent="0.25">
      <c r="A120" t="s">
        <v>152</v>
      </c>
      <c r="B120" s="13">
        <v>48.675569910240007</v>
      </c>
      <c r="C120" s="26">
        <v>54.470280613840004</v>
      </c>
      <c r="D120" s="4"/>
      <c r="E120" s="4"/>
      <c r="F120" s="4"/>
      <c r="G120" s="3">
        <f t="shared" si="2"/>
        <v>0</v>
      </c>
      <c r="H120" s="3">
        <f t="shared" si="3"/>
        <v>0</v>
      </c>
    </row>
    <row r="121" spans="1:8" x14ac:dyDescent="0.25">
      <c r="A121" t="s">
        <v>153</v>
      </c>
      <c r="B121" s="13">
        <v>54.470280613840004</v>
      </c>
      <c r="C121" s="26">
        <v>61.42393345816</v>
      </c>
      <c r="D121" s="4"/>
      <c r="E121" s="4"/>
      <c r="F121" s="4"/>
      <c r="G121" s="3">
        <f t="shared" si="2"/>
        <v>0</v>
      </c>
      <c r="H121" s="3">
        <f t="shared" si="3"/>
        <v>0</v>
      </c>
    </row>
    <row r="122" spans="1:8" x14ac:dyDescent="0.25">
      <c r="A122" t="s">
        <v>154</v>
      </c>
      <c r="B122" s="13">
        <v>56.788164895279998</v>
      </c>
      <c r="C122" s="26">
        <v>63.741817739600002</v>
      </c>
      <c r="D122" s="4"/>
      <c r="E122" s="4"/>
      <c r="F122" s="4"/>
      <c r="G122" s="3">
        <f t="shared" si="2"/>
        <v>0</v>
      </c>
      <c r="H122" s="3">
        <f t="shared" si="3"/>
        <v>0</v>
      </c>
    </row>
    <row r="123" spans="1:8" x14ac:dyDescent="0.25">
      <c r="A123" t="s">
        <v>155</v>
      </c>
      <c r="B123" s="13">
        <v>63.741817739600002</v>
      </c>
      <c r="C123" s="26">
        <v>73.01335486536</v>
      </c>
      <c r="D123" s="4"/>
      <c r="E123" s="4"/>
      <c r="F123" s="4"/>
      <c r="G123" s="3">
        <f t="shared" si="2"/>
        <v>0</v>
      </c>
      <c r="H123" s="3">
        <f t="shared" si="3"/>
        <v>0</v>
      </c>
    </row>
    <row r="124" spans="1:8" x14ac:dyDescent="0.25">
      <c r="A124" t="s">
        <v>8</v>
      </c>
      <c r="D124" s="8" t="s">
        <v>112</v>
      </c>
      <c r="E124" s="7" t="s">
        <v>113</v>
      </c>
      <c r="F124" s="9" t="s">
        <v>114</v>
      </c>
      <c r="G124" s="3"/>
      <c r="H124" s="3"/>
    </row>
    <row r="125" spans="1:8" x14ac:dyDescent="0.25">
      <c r="A125" t="s">
        <v>75</v>
      </c>
      <c r="B125" s="13">
        <v>27.814611377279995</v>
      </c>
      <c r="C125" s="26">
        <v>31.291437799439997</v>
      </c>
      <c r="D125" s="4"/>
      <c r="E125" s="4"/>
      <c r="F125" s="4"/>
      <c r="G125" s="3">
        <f t="shared" si="2"/>
        <v>0</v>
      </c>
      <c r="H125" s="3">
        <f t="shared" si="3"/>
        <v>0</v>
      </c>
    </row>
    <row r="126" spans="1:8" x14ac:dyDescent="0.25">
      <c r="A126" t="s">
        <v>76</v>
      </c>
      <c r="B126" s="13">
        <v>31.291437799439997</v>
      </c>
      <c r="C126" s="26">
        <v>34.768264221599999</v>
      </c>
      <c r="D126" s="4"/>
      <c r="E126" s="4"/>
      <c r="F126" s="4"/>
      <c r="G126" s="3">
        <f t="shared" si="2"/>
        <v>0</v>
      </c>
      <c r="H126" s="3">
        <f t="shared" si="3"/>
        <v>0</v>
      </c>
    </row>
    <row r="127" spans="1:8" x14ac:dyDescent="0.25">
      <c r="A127" t="s">
        <v>77</v>
      </c>
      <c r="B127" s="13">
        <v>33.609322080879998</v>
      </c>
      <c r="C127" s="26">
        <v>38.245090643760001</v>
      </c>
      <c r="D127" s="4"/>
      <c r="E127" s="4"/>
      <c r="F127" s="4"/>
      <c r="G127" s="3">
        <f t="shared" si="2"/>
        <v>0</v>
      </c>
      <c r="H127" s="3">
        <f t="shared" si="3"/>
        <v>0</v>
      </c>
    </row>
    <row r="128" spans="1:8" x14ac:dyDescent="0.25">
      <c r="A128" t="s">
        <v>78</v>
      </c>
      <c r="B128" s="13">
        <v>37.086148503040008</v>
      </c>
      <c r="C128" s="26">
        <v>41.72191706592001</v>
      </c>
      <c r="D128" s="4"/>
      <c r="E128" s="4"/>
      <c r="F128" s="4"/>
      <c r="G128" s="3">
        <f t="shared" si="2"/>
        <v>0</v>
      </c>
      <c r="H128" s="3">
        <f t="shared" si="3"/>
        <v>0</v>
      </c>
    </row>
    <row r="129" spans="1:8" x14ac:dyDescent="0.25">
      <c r="A129" t="s">
        <v>79</v>
      </c>
      <c r="B129" s="13">
        <v>40.562974925199995</v>
      </c>
      <c r="C129" s="26">
        <v>45.198743488079998</v>
      </c>
      <c r="D129" s="4"/>
      <c r="E129" s="4"/>
      <c r="F129" s="4"/>
      <c r="G129" s="3">
        <f t="shared" si="2"/>
        <v>0</v>
      </c>
      <c r="H129" s="3">
        <f t="shared" si="3"/>
        <v>0</v>
      </c>
    </row>
    <row r="130" spans="1:8" x14ac:dyDescent="0.25">
      <c r="A130" t="s">
        <v>80</v>
      </c>
      <c r="B130" s="13">
        <v>46.357685628800006</v>
      </c>
      <c r="C130" s="26">
        <v>52.152396332400009</v>
      </c>
      <c r="D130" s="4"/>
      <c r="E130" s="4"/>
      <c r="F130" s="4"/>
      <c r="G130" s="3">
        <f t="shared" si="2"/>
        <v>0</v>
      </c>
      <c r="H130" s="3">
        <f t="shared" si="3"/>
        <v>0</v>
      </c>
    </row>
    <row r="131" spans="1:8" x14ac:dyDescent="0.25">
      <c r="A131" t="s">
        <v>156</v>
      </c>
      <c r="B131" s="13">
        <v>48.675569910240007</v>
      </c>
      <c r="C131" s="26">
        <v>54.470280613840004</v>
      </c>
      <c r="D131" s="4"/>
      <c r="E131" s="4"/>
      <c r="F131" s="4"/>
      <c r="G131" s="3">
        <f t="shared" si="2"/>
        <v>0</v>
      </c>
      <c r="H131" s="3">
        <f t="shared" si="3"/>
        <v>0</v>
      </c>
    </row>
    <row r="132" spans="1:8" x14ac:dyDescent="0.25">
      <c r="A132" t="s">
        <v>157</v>
      </c>
      <c r="B132" s="13">
        <v>50.993454191680001</v>
      </c>
      <c r="C132" s="26">
        <v>57.947107035999998</v>
      </c>
      <c r="D132" s="4"/>
      <c r="E132" s="4"/>
      <c r="F132" s="4"/>
      <c r="G132" s="3">
        <f t="shared" ref="G132:G195" si="4">IFERROR((B132*D132)+(B132*E132*1.15)+(B132*F132*1.35),"REVISAR")</f>
        <v>0</v>
      </c>
      <c r="H132" s="3">
        <f t="shared" ref="H132:H195" si="5">IFERROR((C132*D132)+(C132*E132*1.15)+(C132*F132*1.35),"REVISAR")</f>
        <v>0</v>
      </c>
    </row>
    <row r="133" spans="1:8" x14ac:dyDescent="0.25">
      <c r="A133" t="s">
        <v>158</v>
      </c>
      <c r="B133" s="13">
        <v>55.62922275455999</v>
      </c>
      <c r="C133" s="26">
        <v>63.741817739600002</v>
      </c>
      <c r="D133" s="4"/>
      <c r="E133" s="4"/>
      <c r="F133" s="4"/>
      <c r="G133" s="3">
        <f t="shared" si="4"/>
        <v>0</v>
      </c>
      <c r="H133" s="3">
        <f t="shared" si="5"/>
        <v>0</v>
      </c>
    </row>
    <row r="134" spans="1:8" x14ac:dyDescent="0.25">
      <c r="A134" t="s">
        <v>159</v>
      </c>
      <c r="B134" s="13">
        <v>59.106049176719999</v>
      </c>
      <c r="C134" s="26">
        <v>66.05970202104001</v>
      </c>
      <c r="D134" s="4"/>
      <c r="E134" s="4"/>
      <c r="F134" s="4"/>
      <c r="G134" s="3">
        <f t="shared" si="4"/>
        <v>0</v>
      </c>
      <c r="H134" s="3">
        <f t="shared" si="5"/>
        <v>0</v>
      </c>
    </row>
    <row r="135" spans="1:8" x14ac:dyDescent="0.25">
      <c r="A135" t="s">
        <v>160</v>
      </c>
      <c r="B135" s="13">
        <v>66.05970202104001</v>
      </c>
      <c r="C135" s="26">
        <v>77.649123428240003</v>
      </c>
      <c r="D135" s="4"/>
      <c r="E135" s="4"/>
      <c r="F135" s="4"/>
      <c r="G135" s="3">
        <f t="shared" si="4"/>
        <v>0</v>
      </c>
      <c r="H135" s="3">
        <f t="shared" si="5"/>
        <v>0</v>
      </c>
    </row>
    <row r="136" spans="1:8" x14ac:dyDescent="0.25">
      <c r="A136" t="s">
        <v>8</v>
      </c>
      <c r="D136" s="8" t="s">
        <v>112</v>
      </c>
      <c r="E136" s="7" t="s">
        <v>113</v>
      </c>
      <c r="F136" s="9" t="s">
        <v>114</v>
      </c>
      <c r="G136" s="3"/>
      <c r="H136" s="3"/>
    </row>
    <row r="137" spans="1:8" x14ac:dyDescent="0.25">
      <c r="A137" t="s">
        <v>81</v>
      </c>
      <c r="B137" s="13">
        <v>30.132495658719996</v>
      </c>
      <c r="C137" s="26">
        <v>33.609322080879998</v>
      </c>
      <c r="D137" s="4"/>
      <c r="E137" s="4"/>
      <c r="F137" s="4"/>
      <c r="G137" s="3">
        <f t="shared" si="4"/>
        <v>0</v>
      </c>
      <c r="H137" s="3">
        <f t="shared" si="5"/>
        <v>0</v>
      </c>
    </row>
    <row r="138" spans="1:8" x14ac:dyDescent="0.25">
      <c r="A138" t="s">
        <v>82</v>
      </c>
      <c r="B138" s="13">
        <v>32.450379940159998</v>
      </c>
      <c r="C138" s="26">
        <v>37.086148503040008</v>
      </c>
      <c r="D138" s="4"/>
      <c r="E138" s="4"/>
      <c r="F138" s="4"/>
      <c r="G138" s="3">
        <f t="shared" si="4"/>
        <v>0</v>
      </c>
      <c r="H138" s="3">
        <f t="shared" si="5"/>
        <v>0</v>
      </c>
    </row>
    <row r="139" spans="1:8" x14ac:dyDescent="0.25">
      <c r="A139" t="s">
        <v>83</v>
      </c>
      <c r="B139" s="13">
        <v>35.92720636232</v>
      </c>
      <c r="C139" s="26">
        <v>40.562974925199995</v>
      </c>
      <c r="D139" s="4"/>
      <c r="E139" s="4"/>
      <c r="F139" s="4"/>
      <c r="G139" s="3">
        <f t="shared" si="4"/>
        <v>0</v>
      </c>
      <c r="H139" s="3">
        <f t="shared" si="5"/>
        <v>0</v>
      </c>
    </row>
    <row r="140" spans="1:8" x14ac:dyDescent="0.25">
      <c r="A140" t="s">
        <v>84</v>
      </c>
      <c r="B140" s="13">
        <v>39.404032784480002</v>
      </c>
      <c r="C140" s="26">
        <v>44.039801347360005</v>
      </c>
      <c r="D140" s="4"/>
      <c r="E140" s="4"/>
      <c r="F140" s="4"/>
      <c r="G140" s="3">
        <f t="shared" si="4"/>
        <v>0</v>
      </c>
      <c r="H140" s="3">
        <f t="shared" si="5"/>
        <v>0</v>
      </c>
    </row>
    <row r="141" spans="1:8" x14ac:dyDescent="0.25">
      <c r="A141" t="s">
        <v>85</v>
      </c>
      <c r="B141" s="13">
        <v>42.880859206640004</v>
      </c>
      <c r="C141" s="26">
        <v>47.516627769520007</v>
      </c>
      <c r="D141" s="4"/>
      <c r="E141" s="4"/>
      <c r="F141" s="4"/>
      <c r="G141" s="3">
        <f t="shared" si="4"/>
        <v>0</v>
      </c>
      <c r="H141" s="3">
        <f t="shared" si="5"/>
        <v>0</v>
      </c>
    </row>
    <row r="142" spans="1:8" x14ac:dyDescent="0.25">
      <c r="A142" t="s">
        <v>86</v>
      </c>
      <c r="B142" s="13">
        <v>48.675569910240007</v>
      </c>
      <c r="C142" s="26">
        <v>55.62922275455999</v>
      </c>
      <c r="D142" s="4"/>
      <c r="E142" s="4"/>
      <c r="F142" s="4"/>
      <c r="G142" s="3">
        <f t="shared" si="4"/>
        <v>0</v>
      </c>
      <c r="H142" s="3">
        <f t="shared" si="5"/>
        <v>0</v>
      </c>
    </row>
    <row r="143" spans="1:8" x14ac:dyDescent="0.25">
      <c r="A143" t="s">
        <v>161</v>
      </c>
      <c r="B143" s="13">
        <v>52.152396332400009</v>
      </c>
      <c r="C143" s="26">
        <v>57.947107035999998</v>
      </c>
      <c r="D143" s="4"/>
      <c r="E143" s="4"/>
      <c r="F143" s="4"/>
      <c r="G143" s="3">
        <f t="shared" si="4"/>
        <v>0</v>
      </c>
      <c r="H143" s="3">
        <f t="shared" si="5"/>
        <v>0</v>
      </c>
    </row>
    <row r="144" spans="1:8" x14ac:dyDescent="0.25">
      <c r="A144" t="s">
        <v>162</v>
      </c>
      <c r="B144" s="13">
        <v>54.470280613840004</v>
      </c>
      <c r="C144" s="26">
        <v>66.05970202104001</v>
      </c>
      <c r="D144" s="4"/>
      <c r="E144" s="4"/>
      <c r="F144" s="4"/>
      <c r="G144" s="3">
        <f t="shared" si="4"/>
        <v>0</v>
      </c>
      <c r="H144" s="3">
        <f t="shared" si="5"/>
        <v>0</v>
      </c>
    </row>
    <row r="145" spans="1:8" x14ac:dyDescent="0.25">
      <c r="A145" t="s">
        <v>163</v>
      </c>
      <c r="B145" s="13">
        <v>59.106049176719999</v>
      </c>
      <c r="C145" s="26">
        <v>69.536528443199998</v>
      </c>
      <c r="D145" s="4"/>
      <c r="E145" s="4"/>
      <c r="F145" s="4"/>
      <c r="G145" s="3">
        <f t="shared" si="4"/>
        <v>0</v>
      </c>
      <c r="H145" s="3">
        <f t="shared" si="5"/>
        <v>0</v>
      </c>
    </row>
    <row r="146" spans="1:8" x14ac:dyDescent="0.25">
      <c r="A146" t="s">
        <v>164</v>
      </c>
      <c r="B146" s="13">
        <v>62.582875598879994</v>
      </c>
      <c r="C146" s="26">
        <v>71.85441272464</v>
      </c>
      <c r="D146" s="4"/>
      <c r="E146" s="4"/>
      <c r="F146" s="4"/>
      <c r="G146" s="3">
        <f t="shared" si="4"/>
        <v>0</v>
      </c>
      <c r="H146" s="3">
        <f t="shared" si="5"/>
        <v>0</v>
      </c>
    </row>
    <row r="147" spans="1:8" x14ac:dyDescent="0.25">
      <c r="A147" t="s">
        <v>165</v>
      </c>
      <c r="B147" s="13">
        <v>69.536528443199998</v>
      </c>
      <c r="C147" s="26">
        <v>81.125949850399991</v>
      </c>
      <c r="D147" s="4"/>
      <c r="E147" s="4"/>
      <c r="F147" s="4"/>
      <c r="G147" s="3">
        <f t="shared" si="4"/>
        <v>0</v>
      </c>
      <c r="H147" s="3">
        <f t="shared" si="5"/>
        <v>0</v>
      </c>
    </row>
    <row r="148" spans="1:8" x14ac:dyDescent="0.25">
      <c r="D148" s="8" t="s">
        <v>112</v>
      </c>
      <c r="E148" s="7" t="s">
        <v>113</v>
      </c>
      <c r="F148" s="9" t="s">
        <v>114</v>
      </c>
      <c r="G148" s="3"/>
      <c r="H148" s="3"/>
    </row>
    <row r="149" spans="1:8" x14ac:dyDescent="0.25">
      <c r="A149" t="s">
        <v>87</v>
      </c>
      <c r="B149" s="13">
        <v>32.450379940159998</v>
      </c>
      <c r="C149" s="26">
        <v>35.92720636232</v>
      </c>
      <c r="D149" s="4"/>
      <c r="E149" s="4"/>
      <c r="F149" s="4"/>
      <c r="G149" s="3">
        <f t="shared" si="4"/>
        <v>0</v>
      </c>
      <c r="H149" s="3">
        <f t="shared" si="5"/>
        <v>0</v>
      </c>
    </row>
    <row r="150" spans="1:8" x14ac:dyDescent="0.25">
      <c r="A150" t="s">
        <v>88</v>
      </c>
      <c r="B150" s="13">
        <v>35.92720636232</v>
      </c>
      <c r="C150" s="26">
        <v>39.404032784480002</v>
      </c>
      <c r="D150" s="4"/>
      <c r="E150" s="4"/>
      <c r="F150" s="4"/>
      <c r="G150" s="3">
        <f t="shared" si="4"/>
        <v>0</v>
      </c>
      <c r="H150" s="3">
        <f t="shared" si="5"/>
        <v>0</v>
      </c>
    </row>
    <row r="151" spans="1:8" x14ac:dyDescent="0.25">
      <c r="A151" t="s">
        <v>89</v>
      </c>
      <c r="B151" s="13">
        <v>40.562974925199995</v>
      </c>
      <c r="C151" s="26">
        <v>45.198743488079998</v>
      </c>
      <c r="D151" s="4"/>
      <c r="E151" s="4"/>
      <c r="F151" s="4"/>
      <c r="G151" s="3">
        <f t="shared" si="4"/>
        <v>0</v>
      </c>
      <c r="H151" s="3">
        <f t="shared" si="5"/>
        <v>0</v>
      </c>
    </row>
    <row r="152" spans="1:8" x14ac:dyDescent="0.25">
      <c r="A152" t="s">
        <v>90</v>
      </c>
      <c r="B152" s="13">
        <v>44.039801347360005</v>
      </c>
      <c r="C152" s="26">
        <v>49.834512050960001</v>
      </c>
      <c r="D152" s="4"/>
      <c r="E152" s="4"/>
      <c r="F152" s="4"/>
      <c r="G152" s="3">
        <f t="shared" si="4"/>
        <v>0</v>
      </c>
      <c r="H152" s="3">
        <f t="shared" si="5"/>
        <v>0</v>
      </c>
    </row>
    <row r="153" spans="1:8" x14ac:dyDescent="0.25">
      <c r="A153" t="s">
        <v>91</v>
      </c>
      <c r="B153" s="13">
        <v>47.516627769520007</v>
      </c>
      <c r="C153" s="26">
        <v>53.311338473120003</v>
      </c>
      <c r="D153" s="4"/>
      <c r="E153" s="4"/>
      <c r="F153" s="4"/>
      <c r="G153" s="3">
        <f t="shared" si="4"/>
        <v>0</v>
      </c>
      <c r="H153" s="3">
        <f t="shared" si="5"/>
        <v>0</v>
      </c>
    </row>
    <row r="154" spans="1:8" x14ac:dyDescent="0.25">
      <c r="A154" t="s">
        <v>92</v>
      </c>
      <c r="B154" s="13">
        <v>54.470280613840004</v>
      </c>
      <c r="C154" s="26">
        <v>61.42393345816</v>
      </c>
      <c r="D154" s="4"/>
      <c r="E154" s="4"/>
      <c r="F154" s="4"/>
      <c r="G154" s="3">
        <f t="shared" si="4"/>
        <v>0</v>
      </c>
      <c r="H154" s="3">
        <f t="shared" si="5"/>
        <v>0</v>
      </c>
    </row>
    <row r="155" spans="1:8" x14ac:dyDescent="0.25">
      <c r="A155" t="s">
        <v>166</v>
      </c>
      <c r="B155" s="13">
        <v>56.788164895279998</v>
      </c>
      <c r="C155" s="26">
        <v>63.741817739600002</v>
      </c>
      <c r="D155" s="4"/>
      <c r="E155" s="4"/>
      <c r="F155" s="4"/>
      <c r="G155" s="3">
        <f t="shared" si="4"/>
        <v>0</v>
      </c>
      <c r="H155" s="3">
        <f t="shared" si="5"/>
        <v>0</v>
      </c>
    </row>
    <row r="156" spans="1:8" x14ac:dyDescent="0.25">
      <c r="A156" t="s">
        <v>167</v>
      </c>
      <c r="B156" s="13">
        <v>59.106049176719999</v>
      </c>
      <c r="C156" s="26">
        <v>69.536528443199998</v>
      </c>
      <c r="D156" s="4"/>
      <c r="E156" s="4"/>
      <c r="F156" s="4"/>
      <c r="G156" s="3">
        <f t="shared" si="4"/>
        <v>0</v>
      </c>
      <c r="H156" s="3">
        <f t="shared" si="5"/>
        <v>0</v>
      </c>
    </row>
    <row r="157" spans="1:8" x14ac:dyDescent="0.25">
      <c r="A157" t="s">
        <v>168</v>
      </c>
      <c r="B157" s="13">
        <v>61.42393345816</v>
      </c>
      <c r="C157" s="26">
        <v>73.01335486536</v>
      </c>
      <c r="D157" s="4"/>
      <c r="E157" s="4"/>
      <c r="F157" s="4"/>
      <c r="G157" s="3">
        <f t="shared" si="4"/>
        <v>0</v>
      </c>
      <c r="H157" s="3">
        <f t="shared" si="5"/>
        <v>0</v>
      </c>
    </row>
    <row r="158" spans="1:8" x14ac:dyDescent="0.25">
      <c r="A158" t="s">
        <v>169</v>
      </c>
      <c r="B158" s="13">
        <v>66.05970202104001</v>
      </c>
      <c r="C158" s="26">
        <v>75.331239146799987</v>
      </c>
      <c r="D158" s="4"/>
      <c r="E158" s="4"/>
      <c r="F158" s="4"/>
      <c r="G158" s="3">
        <f t="shared" si="4"/>
        <v>0</v>
      </c>
      <c r="H158" s="3">
        <f t="shared" si="5"/>
        <v>0</v>
      </c>
    </row>
    <row r="159" spans="1:8" x14ac:dyDescent="0.25">
      <c r="A159" t="s">
        <v>170</v>
      </c>
      <c r="B159" s="13">
        <v>71.85441272464</v>
      </c>
      <c r="C159" s="26">
        <v>83.443834131840021</v>
      </c>
      <c r="D159" s="4"/>
      <c r="E159" s="4"/>
      <c r="F159" s="4"/>
      <c r="G159" s="3">
        <f t="shared" si="4"/>
        <v>0</v>
      </c>
      <c r="H159" s="3">
        <f t="shared" si="5"/>
        <v>0</v>
      </c>
    </row>
    <row r="160" spans="1:8" x14ac:dyDescent="0.25">
      <c r="D160" s="8" t="s">
        <v>112</v>
      </c>
      <c r="E160" s="7" t="s">
        <v>113</v>
      </c>
      <c r="F160" s="9" t="s">
        <v>114</v>
      </c>
      <c r="G160" s="3"/>
      <c r="H160" s="3"/>
    </row>
    <row r="161" spans="1:8" x14ac:dyDescent="0.25">
      <c r="A161" t="s">
        <v>93</v>
      </c>
      <c r="B161" s="13">
        <v>50.993454191680001</v>
      </c>
      <c r="C161" s="26">
        <v>56.788164895279998</v>
      </c>
      <c r="D161" s="4"/>
      <c r="E161" s="4"/>
      <c r="F161" s="4"/>
      <c r="G161" s="3">
        <f t="shared" si="4"/>
        <v>0</v>
      </c>
      <c r="H161" s="3">
        <f t="shared" si="5"/>
        <v>0</v>
      </c>
    </row>
    <row r="162" spans="1:8" x14ac:dyDescent="0.25">
      <c r="A162" t="s">
        <v>94</v>
      </c>
      <c r="B162" s="13">
        <v>56.788164895279998</v>
      </c>
      <c r="C162" s="26">
        <v>63.741817739600002</v>
      </c>
      <c r="D162" s="4"/>
      <c r="E162" s="4"/>
      <c r="F162" s="4"/>
      <c r="G162" s="3">
        <f t="shared" si="4"/>
        <v>0</v>
      </c>
      <c r="H162" s="3">
        <f t="shared" si="5"/>
        <v>0</v>
      </c>
    </row>
    <row r="163" spans="1:8" x14ac:dyDescent="0.25">
      <c r="A163" t="s">
        <v>95</v>
      </c>
      <c r="B163" s="13">
        <v>62.582875598879994</v>
      </c>
      <c r="C163" s="26">
        <v>69.536528443199998</v>
      </c>
      <c r="D163" s="4"/>
      <c r="E163" s="4"/>
      <c r="F163" s="4"/>
      <c r="G163" s="3">
        <f t="shared" si="4"/>
        <v>0</v>
      </c>
      <c r="H163" s="3">
        <f t="shared" si="5"/>
        <v>0</v>
      </c>
    </row>
    <row r="164" spans="1:8" x14ac:dyDescent="0.25">
      <c r="A164" t="s">
        <v>96</v>
      </c>
      <c r="B164" s="13">
        <v>67.218644161759997</v>
      </c>
      <c r="C164" s="26">
        <v>75.331239146799987</v>
      </c>
      <c r="D164" s="4"/>
      <c r="E164" s="4"/>
      <c r="F164" s="4"/>
      <c r="G164" s="3">
        <f t="shared" si="4"/>
        <v>0</v>
      </c>
      <c r="H164" s="3">
        <f t="shared" si="5"/>
        <v>0</v>
      </c>
    </row>
    <row r="165" spans="1:8" x14ac:dyDescent="0.25">
      <c r="A165" t="s">
        <v>97</v>
      </c>
      <c r="B165" s="13">
        <v>73.01335486536</v>
      </c>
      <c r="C165" s="26">
        <v>81.125949850399991</v>
      </c>
      <c r="D165" s="4"/>
      <c r="E165" s="4"/>
      <c r="F165" s="4"/>
      <c r="G165" s="3">
        <f t="shared" si="4"/>
        <v>0</v>
      </c>
      <c r="H165" s="3">
        <f t="shared" si="5"/>
        <v>0</v>
      </c>
    </row>
    <row r="166" spans="1:8" x14ac:dyDescent="0.25">
      <c r="A166" t="s">
        <v>98</v>
      </c>
      <c r="B166" s="13">
        <v>81.125949850399991</v>
      </c>
      <c r="C166" s="26">
        <v>90.397486976159996</v>
      </c>
      <c r="D166" s="4"/>
      <c r="E166" s="4"/>
      <c r="F166" s="4"/>
      <c r="G166" s="3">
        <f t="shared" si="4"/>
        <v>0</v>
      </c>
      <c r="H166" s="3">
        <f t="shared" si="5"/>
        <v>0</v>
      </c>
    </row>
    <row r="167" spans="1:8" x14ac:dyDescent="0.25">
      <c r="A167" t="s">
        <v>171</v>
      </c>
      <c r="B167" s="13">
        <v>84.602776272559993</v>
      </c>
      <c r="C167" s="26">
        <v>92.715371257600012</v>
      </c>
      <c r="D167" s="4"/>
      <c r="E167" s="4"/>
      <c r="F167" s="4"/>
      <c r="G167" s="3">
        <f t="shared" si="4"/>
        <v>0</v>
      </c>
      <c r="H167" s="3">
        <f t="shared" si="5"/>
        <v>0</v>
      </c>
    </row>
    <row r="168" spans="1:8" x14ac:dyDescent="0.25">
      <c r="A168" t="s">
        <v>172</v>
      </c>
      <c r="B168" s="13">
        <v>89.23854483544001</v>
      </c>
      <c r="C168" s="26">
        <v>98.510081961200001</v>
      </c>
      <c r="D168" s="4"/>
      <c r="E168" s="4"/>
      <c r="F168" s="4"/>
      <c r="G168" s="3">
        <f t="shared" si="4"/>
        <v>0</v>
      </c>
      <c r="H168" s="3">
        <f t="shared" si="5"/>
        <v>0</v>
      </c>
    </row>
    <row r="169" spans="1:8" x14ac:dyDescent="0.25">
      <c r="A169" t="s">
        <v>173</v>
      </c>
      <c r="B169" s="13">
        <v>93.874313398319998</v>
      </c>
      <c r="C169" s="26">
        <v>105.46373480551999</v>
      </c>
      <c r="D169" s="4"/>
      <c r="E169" s="4"/>
      <c r="F169" s="4"/>
      <c r="G169" s="3">
        <f t="shared" si="4"/>
        <v>0</v>
      </c>
      <c r="H169" s="3">
        <f t="shared" si="5"/>
        <v>0</v>
      </c>
    </row>
    <row r="170" spans="1:8" x14ac:dyDescent="0.25">
      <c r="A170" t="s">
        <v>174</v>
      </c>
      <c r="B170" s="13">
        <v>97.351139820480014</v>
      </c>
      <c r="C170" s="26">
        <v>108.94056122768001</v>
      </c>
      <c r="D170" s="4"/>
      <c r="E170" s="4"/>
      <c r="F170" s="4"/>
      <c r="G170" s="3">
        <f t="shared" si="4"/>
        <v>0</v>
      </c>
      <c r="H170" s="3">
        <f t="shared" si="5"/>
        <v>0</v>
      </c>
    </row>
    <row r="171" spans="1:8" x14ac:dyDescent="0.25">
      <c r="A171" t="s">
        <v>175</v>
      </c>
      <c r="B171" s="13">
        <v>107.78161908696001</v>
      </c>
      <c r="C171" s="26">
        <v>115.894214072</v>
      </c>
      <c r="D171" s="4"/>
      <c r="E171" s="4"/>
      <c r="F171" s="4"/>
      <c r="G171" s="3">
        <f t="shared" si="4"/>
        <v>0</v>
      </c>
      <c r="H171" s="3">
        <f t="shared" si="5"/>
        <v>0</v>
      </c>
    </row>
    <row r="172" spans="1:8" x14ac:dyDescent="0.25">
      <c r="D172" s="8" t="s">
        <v>112</v>
      </c>
      <c r="E172" s="7" t="s">
        <v>113</v>
      </c>
      <c r="F172" s="9" t="s">
        <v>114</v>
      </c>
      <c r="G172" s="3"/>
      <c r="H172" s="3"/>
    </row>
    <row r="173" spans="1:8" x14ac:dyDescent="0.25">
      <c r="A173" t="s">
        <v>99</v>
      </c>
      <c r="B173" s="13">
        <v>52.152396332400009</v>
      </c>
      <c r="C173" s="26">
        <v>57.947107035999998</v>
      </c>
      <c r="D173" s="4"/>
      <c r="E173" s="4"/>
      <c r="F173" s="4"/>
      <c r="G173" s="3">
        <f t="shared" si="4"/>
        <v>0</v>
      </c>
      <c r="H173" s="3">
        <f t="shared" si="5"/>
        <v>0</v>
      </c>
    </row>
    <row r="174" spans="1:8" x14ac:dyDescent="0.25">
      <c r="A174" t="s">
        <v>100</v>
      </c>
      <c r="B174" s="13">
        <v>56.788164895279998</v>
      </c>
      <c r="C174" s="26">
        <v>63.741817739600002</v>
      </c>
      <c r="D174" s="4"/>
      <c r="E174" s="4"/>
      <c r="F174" s="4"/>
      <c r="G174" s="3">
        <f t="shared" si="4"/>
        <v>0</v>
      </c>
      <c r="H174" s="3">
        <f t="shared" si="5"/>
        <v>0</v>
      </c>
    </row>
    <row r="175" spans="1:8" x14ac:dyDescent="0.25">
      <c r="A175" t="s">
        <v>101</v>
      </c>
      <c r="B175" s="13">
        <v>63.741817739600002</v>
      </c>
      <c r="C175" s="26">
        <v>70.695470583920013</v>
      </c>
      <c r="D175" s="4"/>
      <c r="E175" s="4"/>
      <c r="F175" s="4"/>
      <c r="G175" s="3">
        <f t="shared" si="4"/>
        <v>0</v>
      </c>
      <c r="H175" s="3">
        <f t="shared" si="5"/>
        <v>0</v>
      </c>
    </row>
    <row r="176" spans="1:8" x14ac:dyDescent="0.25">
      <c r="A176" t="s">
        <v>102</v>
      </c>
      <c r="B176" s="13">
        <v>68.377586302479997</v>
      </c>
      <c r="C176" s="26">
        <v>76.490181287520002</v>
      </c>
      <c r="D176" s="4"/>
      <c r="E176" s="4"/>
      <c r="F176" s="4"/>
      <c r="G176" s="3">
        <f t="shared" si="4"/>
        <v>0</v>
      </c>
      <c r="H176" s="3">
        <f t="shared" si="5"/>
        <v>0</v>
      </c>
    </row>
    <row r="177" spans="1:8" x14ac:dyDescent="0.25">
      <c r="A177" t="s">
        <v>103</v>
      </c>
      <c r="B177" s="13">
        <v>74.172297006080015</v>
      </c>
      <c r="C177" s="26">
        <v>83.443834131840021</v>
      </c>
      <c r="D177" s="4"/>
      <c r="E177" s="4"/>
      <c r="F177" s="4"/>
      <c r="G177" s="3">
        <f t="shared" si="4"/>
        <v>0</v>
      </c>
      <c r="H177" s="3">
        <f t="shared" si="5"/>
        <v>0</v>
      </c>
    </row>
    <row r="178" spans="1:8" x14ac:dyDescent="0.25">
      <c r="A178" t="s">
        <v>104</v>
      </c>
      <c r="B178" s="13">
        <v>82.284891991119991</v>
      </c>
      <c r="C178" s="26">
        <v>91.556429116879997</v>
      </c>
      <c r="D178" s="4"/>
      <c r="E178" s="4"/>
      <c r="F178" s="4"/>
      <c r="G178" s="3">
        <f t="shared" si="4"/>
        <v>0</v>
      </c>
      <c r="H178" s="3">
        <f t="shared" si="5"/>
        <v>0</v>
      </c>
    </row>
    <row r="179" spans="1:8" x14ac:dyDescent="0.25">
      <c r="A179" t="s">
        <v>176</v>
      </c>
      <c r="B179" s="13">
        <v>86.92066055399998</v>
      </c>
      <c r="C179" s="26">
        <v>96.192197679759985</v>
      </c>
      <c r="D179" s="4"/>
      <c r="E179" s="4"/>
      <c r="F179" s="4"/>
      <c r="G179" s="3">
        <f t="shared" si="4"/>
        <v>0</v>
      </c>
      <c r="H179" s="3">
        <f t="shared" si="5"/>
        <v>0</v>
      </c>
    </row>
    <row r="180" spans="1:8" x14ac:dyDescent="0.25">
      <c r="A180" t="s">
        <v>177</v>
      </c>
      <c r="B180" s="13">
        <v>91.556429116879997</v>
      </c>
      <c r="C180" s="26">
        <v>101.98690838336</v>
      </c>
      <c r="D180" s="4"/>
      <c r="E180" s="4"/>
      <c r="F180" s="4"/>
      <c r="G180" s="3">
        <f t="shared" si="4"/>
        <v>0</v>
      </c>
      <c r="H180" s="3">
        <f t="shared" si="5"/>
        <v>0</v>
      </c>
    </row>
    <row r="181" spans="1:8" x14ac:dyDescent="0.25">
      <c r="A181" t="s">
        <v>178</v>
      </c>
      <c r="B181" s="13">
        <v>96.192197679759985</v>
      </c>
      <c r="C181" s="26">
        <v>108.94056122768001</v>
      </c>
      <c r="D181" s="4"/>
      <c r="E181" s="4"/>
      <c r="F181" s="4"/>
      <c r="G181" s="3">
        <f t="shared" si="4"/>
        <v>0</v>
      </c>
      <c r="H181" s="3">
        <f t="shared" si="5"/>
        <v>0</v>
      </c>
    </row>
    <row r="182" spans="1:8" x14ac:dyDescent="0.25">
      <c r="A182" t="s">
        <v>179</v>
      </c>
      <c r="B182" s="13">
        <v>101.98690838336</v>
      </c>
      <c r="C182" s="26">
        <v>112.41738764984001</v>
      </c>
      <c r="D182" s="4"/>
      <c r="E182" s="4"/>
      <c r="F182" s="4"/>
      <c r="G182" s="3">
        <f t="shared" si="4"/>
        <v>0</v>
      </c>
      <c r="H182" s="3">
        <f t="shared" si="5"/>
        <v>0</v>
      </c>
    </row>
    <row r="183" spans="1:8" x14ac:dyDescent="0.25">
      <c r="A183" t="s">
        <v>180</v>
      </c>
      <c r="B183" s="13">
        <v>118.21209835344</v>
      </c>
      <c r="C183" s="26">
        <v>120.52998263487999</v>
      </c>
      <c r="D183" s="4"/>
      <c r="E183" s="4"/>
      <c r="F183" s="4"/>
      <c r="G183" s="3">
        <f t="shared" si="4"/>
        <v>0</v>
      </c>
      <c r="H183" s="3">
        <f t="shared" si="5"/>
        <v>0</v>
      </c>
    </row>
    <row r="184" spans="1:8" x14ac:dyDescent="0.25">
      <c r="D184" s="8" t="s">
        <v>112</v>
      </c>
      <c r="E184" s="7" t="s">
        <v>113</v>
      </c>
      <c r="F184" s="9" t="s">
        <v>114</v>
      </c>
      <c r="G184" s="3"/>
      <c r="H184" s="3"/>
    </row>
    <row r="185" spans="1:8" x14ac:dyDescent="0.25">
      <c r="A185" t="s">
        <v>105</v>
      </c>
      <c r="B185" s="13">
        <v>61.42393345816</v>
      </c>
      <c r="C185" s="26">
        <v>68.377586302479997</v>
      </c>
      <c r="D185" s="4"/>
      <c r="E185" s="4"/>
      <c r="F185" s="4"/>
      <c r="G185" s="3">
        <f t="shared" si="4"/>
        <v>0</v>
      </c>
      <c r="H185" s="3">
        <f t="shared" si="5"/>
        <v>0</v>
      </c>
    </row>
    <row r="186" spans="1:8" x14ac:dyDescent="0.25">
      <c r="A186" t="s">
        <v>106</v>
      </c>
      <c r="B186" s="13">
        <v>68.377586302479997</v>
      </c>
      <c r="C186" s="26">
        <v>76.490181287520002</v>
      </c>
      <c r="D186" s="4"/>
      <c r="E186" s="4"/>
      <c r="F186" s="4"/>
      <c r="G186" s="3">
        <f t="shared" si="4"/>
        <v>0</v>
      </c>
      <c r="H186" s="3">
        <f t="shared" si="5"/>
        <v>0</v>
      </c>
    </row>
    <row r="187" spans="1:8" x14ac:dyDescent="0.25">
      <c r="A187" t="s">
        <v>107</v>
      </c>
      <c r="B187" s="13">
        <v>74.172297006080015</v>
      </c>
      <c r="C187" s="26">
        <v>83.443834131840021</v>
      </c>
      <c r="D187" s="4"/>
      <c r="E187" s="4"/>
      <c r="F187" s="4"/>
      <c r="G187" s="3">
        <f t="shared" si="4"/>
        <v>0</v>
      </c>
      <c r="H187" s="3">
        <f t="shared" si="5"/>
        <v>0</v>
      </c>
    </row>
    <row r="188" spans="1:8" x14ac:dyDescent="0.25">
      <c r="A188" t="s">
        <v>108</v>
      </c>
      <c r="B188" s="13">
        <v>81.125949850399991</v>
      </c>
      <c r="C188" s="26">
        <v>90.397486976159996</v>
      </c>
      <c r="D188" s="4"/>
      <c r="E188" s="4"/>
      <c r="F188" s="4"/>
      <c r="G188" s="3">
        <f t="shared" si="4"/>
        <v>0</v>
      </c>
      <c r="H188" s="3">
        <f t="shared" si="5"/>
        <v>0</v>
      </c>
    </row>
    <row r="189" spans="1:8" x14ac:dyDescent="0.25">
      <c r="A189" t="s">
        <v>109</v>
      </c>
      <c r="B189" s="13">
        <v>84.602776272559993</v>
      </c>
      <c r="C189" s="26">
        <v>95.033255539040013</v>
      </c>
      <c r="D189" s="4"/>
      <c r="E189" s="4"/>
      <c r="F189" s="4"/>
      <c r="G189" s="3">
        <f t="shared" si="4"/>
        <v>0</v>
      </c>
      <c r="H189" s="3">
        <f t="shared" si="5"/>
        <v>0</v>
      </c>
    </row>
    <row r="190" spans="1:8" x14ac:dyDescent="0.25">
      <c r="A190" t="s">
        <v>110</v>
      </c>
      <c r="B190" s="13">
        <v>97.351139820480014</v>
      </c>
      <c r="C190" s="26">
        <v>108.94056122768001</v>
      </c>
      <c r="D190" s="4"/>
      <c r="E190" s="4"/>
      <c r="F190" s="4"/>
      <c r="G190" s="3">
        <f t="shared" si="4"/>
        <v>0</v>
      </c>
      <c r="H190" s="3">
        <f t="shared" si="5"/>
        <v>0</v>
      </c>
    </row>
    <row r="191" spans="1:8" x14ac:dyDescent="0.25">
      <c r="A191" t="s">
        <v>181</v>
      </c>
      <c r="B191" s="13">
        <v>103.14585052408</v>
      </c>
      <c r="C191" s="26">
        <v>112.41738764984001</v>
      </c>
      <c r="D191" s="4"/>
      <c r="E191" s="4"/>
      <c r="F191" s="4"/>
      <c r="G191" s="3">
        <f t="shared" si="4"/>
        <v>0</v>
      </c>
      <c r="H191" s="3">
        <f t="shared" si="5"/>
        <v>0</v>
      </c>
    </row>
    <row r="192" spans="1:8" x14ac:dyDescent="0.25">
      <c r="A192" t="s">
        <v>182</v>
      </c>
      <c r="B192" s="13">
        <v>108.94056122768001</v>
      </c>
      <c r="C192" s="26">
        <v>118.21209835344</v>
      </c>
      <c r="D192" s="4"/>
      <c r="E192" s="4"/>
      <c r="F192" s="4"/>
      <c r="G192" s="3">
        <f t="shared" si="4"/>
        <v>0</v>
      </c>
      <c r="H192" s="3">
        <f t="shared" si="5"/>
        <v>0</v>
      </c>
    </row>
    <row r="193" spans="1:8" x14ac:dyDescent="0.25">
      <c r="A193" t="s">
        <v>183</v>
      </c>
      <c r="B193" s="13">
        <v>112.41738764984001</v>
      </c>
      <c r="C193" s="26">
        <v>122.84786691632</v>
      </c>
      <c r="D193" s="4"/>
      <c r="E193" s="4"/>
      <c r="F193" s="4"/>
      <c r="G193" s="3">
        <f t="shared" si="4"/>
        <v>0</v>
      </c>
      <c r="H193" s="3">
        <f t="shared" si="5"/>
        <v>0</v>
      </c>
    </row>
    <row r="194" spans="1:8" x14ac:dyDescent="0.25">
      <c r="A194" t="s">
        <v>184</v>
      </c>
      <c r="B194" s="13">
        <v>118.21209835344</v>
      </c>
      <c r="C194" s="26">
        <v>128.64257761992002</v>
      </c>
      <c r="D194" s="4"/>
      <c r="E194" s="4"/>
      <c r="F194" s="4"/>
      <c r="G194" s="3">
        <f t="shared" si="4"/>
        <v>0</v>
      </c>
      <c r="H194" s="3">
        <f t="shared" si="5"/>
        <v>0</v>
      </c>
    </row>
    <row r="195" spans="1:8" x14ac:dyDescent="0.25">
      <c r="A195" t="s">
        <v>185</v>
      </c>
      <c r="B195" s="13">
        <v>134.43728832351999</v>
      </c>
      <c r="C195" s="26">
        <v>142.54988330856003</v>
      </c>
      <c r="D195" s="4"/>
      <c r="E195" s="4"/>
      <c r="F195" s="4"/>
      <c r="G195" s="3">
        <f t="shared" si="4"/>
        <v>0</v>
      </c>
      <c r="H195" s="3">
        <f t="shared" si="5"/>
        <v>0</v>
      </c>
    </row>
    <row r="196" spans="1:8" x14ac:dyDescent="0.25">
      <c r="B196" s="13"/>
      <c r="C196" s="13"/>
      <c r="D196" s="15"/>
      <c r="E196" s="15"/>
      <c r="F196" s="15"/>
      <c r="G196" s="3"/>
      <c r="H196" s="3"/>
    </row>
    <row r="197" spans="1:8" x14ac:dyDescent="0.25">
      <c r="G197" s="5" t="s">
        <v>115</v>
      </c>
      <c r="H197" s="5" t="s">
        <v>116</v>
      </c>
    </row>
    <row r="198" spans="1:8" x14ac:dyDescent="0.25">
      <c r="A198" s="22" t="s">
        <v>118</v>
      </c>
      <c r="G198" s="6">
        <f>ROUND(SUM(G3:G197),2)</f>
        <v>0</v>
      </c>
      <c r="H198" s="6">
        <f>ROUND(SUM(H3:H197),2)</f>
        <v>0</v>
      </c>
    </row>
    <row r="199" spans="1:8" x14ac:dyDescent="0.25">
      <c r="G199" s="3"/>
      <c r="H199" s="3"/>
    </row>
    <row r="200" spans="1:8" x14ac:dyDescent="0.25">
      <c r="G200" s="3"/>
      <c r="H200" s="3"/>
    </row>
    <row r="201" spans="1:8" x14ac:dyDescent="0.25">
      <c r="A201" s="154" t="s">
        <v>187</v>
      </c>
      <c r="B201" s="154"/>
      <c r="C201" s="154"/>
      <c r="D201"/>
      <c r="E201" s="14" t="s">
        <v>206</v>
      </c>
      <c r="F201"/>
      <c r="G201" s="20" t="s">
        <v>207</v>
      </c>
      <c r="H201" s="20" t="s">
        <v>116</v>
      </c>
    </row>
    <row r="202" spans="1:8" x14ac:dyDescent="0.25">
      <c r="A202" t="s">
        <v>186</v>
      </c>
      <c r="B202" s="13">
        <v>58.966976119833603</v>
      </c>
      <c r="C202" s="13">
        <v>68.794805473139206</v>
      </c>
      <c r="E202" s="16"/>
      <c r="G202" s="3">
        <f>IFERROR(B202*E202,"REVISAR")</f>
        <v>0</v>
      </c>
      <c r="H202" s="3">
        <f>IFERROR(C202*E202,"REVISAR")</f>
        <v>0</v>
      </c>
    </row>
    <row r="203" spans="1:8" x14ac:dyDescent="0.25">
      <c r="A203" t="s">
        <v>188</v>
      </c>
      <c r="B203" s="13">
        <v>89.678942848913593</v>
      </c>
      <c r="C203" s="13">
        <v>95.821336194729611</v>
      </c>
      <c r="E203" s="16"/>
      <c r="G203" s="3">
        <f t="shared" ref="G203:G222" si="6">IFERROR(B203*E203,"REVISAR")</f>
        <v>0</v>
      </c>
      <c r="H203" s="3">
        <f t="shared" ref="H203:H222" si="7">IFERROR(C203*E203,"REVISAR")</f>
        <v>0</v>
      </c>
    </row>
    <row r="204" spans="1:8" x14ac:dyDescent="0.25">
      <c r="A204" t="s">
        <v>189</v>
      </c>
      <c r="B204" s="13">
        <v>149.87439763791042</v>
      </c>
      <c r="C204" s="13">
        <v>164.61614166786879</v>
      </c>
      <c r="E204" s="16"/>
      <c r="G204" s="3">
        <f t="shared" si="6"/>
        <v>0</v>
      </c>
      <c r="H204" s="3">
        <f t="shared" si="7"/>
        <v>0</v>
      </c>
    </row>
    <row r="205" spans="1:8" x14ac:dyDescent="0.25">
      <c r="A205" t="s">
        <v>190</v>
      </c>
      <c r="B205" s="13">
        <v>95.821336194729611</v>
      </c>
      <c r="C205" s="13">
        <v>105.64916554803521</v>
      </c>
      <c r="E205" s="16"/>
      <c r="G205" s="3">
        <f t="shared" si="6"/>
        <v>0</v>
      </c>
      <c r="H205" s="3">
        <f t="shared" si="7"/>
        <v>0</v>
      </c>
    </row>
    <row r="206" spans="1:8" x14ac:dyDescent="0.25">
      <c r="A206" t="s">
        <v>191</v>
      </c>
      <c r="B206" s="13">
        <v>171.98701368284804</v>
      </c>
      <c r="C206" s="13">
        <v>187.95723638196964</v>
      </c>
      <c r="E206" s="16"/>
      <c r="G206" s="3">
        <f t="shared" si="6"/>
        <v>0</v>
      </c>
      <c r="H206" s="3">
        <f t="shared" si="7"/>
        <v>0</v>
      </c>
    </row>
    <row r="207" spans="1:8" x14ac:dyDescent="0.25">
      <c r="A207" t="s">
        <v>192</v>
      </c>
      <c r="B207" s="13">
        <v>92.135900187239997</v>
      </c>
      <c r="C207" s="13">
        <v>101.96372954054561</v>
      </c>
      <c r="E207" s="16"/>
      <c r="G207" s="3">
        <f t="shared" si="6"/>
        <v>0</v>
      </c>
      <c r="H207" s="3">
        <f t="shared" si="7"/>
        <v>0</v>
      </c>
    </row>
    <row r="208" spans="1:8" x14ac:dyDescent="0.25">
      <c r="A208" t="s">
        <v>193</v>
      </c>
      <c r="B208" s="13">
        <v>40.5397960823856</v>
      </c>
      <c r="C208" s="13">
        <v>45.453710759038401</v>
      </c>
      <c r="E208" s="16"/>
      <c r="G208" s="3">
        <f t="shared" si="6"/>
        <v>0</v>
      </c>
      <c r="H208" s="3">
        <f t="shared" si="7"/>
        <v>0</v>
      </c>
    </row>
    <row r="209" spans="1:12" x14ac:dyDescent="0.25">
      <c r="A209" t="s">
        <v>274</v>
      </c>
      <c r="B209" s="13">
        <v>33.168924067406401</v>
      </c>
      <c r="C209" s="13">
        <v>36.854360074896</v>
      </c>
      <c r="E209" s="16"/>
      <c r="G209" s="3">
        <f t="shared" si="6"/>
        <v>0</v>
      </c>
      <c r="H209" s="3">
        <f t="shared" si="7"/>
        <v>0</v>
      </c>
    </row>
    <row r="210" spans="1:12" x14ac:dyDescent="0.25">
      <c r="A210" t="s">
        <v>276</v>
      </c>
      <c r="B210" s="13"/>
      <c r="C210" s="13">
        <v>36.854360074896</v>
      </c>
      <c r="E210" s="16"/>
      <c r="G210" s="3">
        <f t="shared" si="6"/>
        <v>0</v>
      </c>
      <c r="H210" s="3">
        <f t="shared" si="7"/>
        <v>0</v>
      </c>
    </row>
    <row r="211" spans="1:12" x14ac:dyDescent="0.25">
      <c r="A211" t="s">
        <v>194</v>
      </c>
      <c r="B211" s="13">
        <v>33.171933840145847</v>
      </c>
      <c r="C211" s="13">
        <v>36.854360074896</v>
      </c>
      <c r="E211" s="16"/>
      <c r="G211" s="3">
        <f t="shared" si="6"/>
        <v>0</v>
      </c>
      <c r="H211" s="3">
        <f t="shared" si="7"/>
        <v>0</v>
      </c>
    </row>
    <row r="212" spans="1:12" x14ac:dyDescent="0.25">
      <c r="A212" t="s">
        <v>195</v>
      </c>
      <c r="B212" s="13">
        <v>49.139146766528008</v>
      </c>
      <c r="C212" s="13">
        <v>54.053061443180802</v>
      </c>
      <c r="E212" s="16"/>
      <c r="G212" s="3">
        <f t="shared" si="6"/>
        <v>0</v>
      </c>
      <c r="H212" s="3">
        <f t="shared" si="7"/>
        <v>0</v>
      </c>
    </row>
    <row r="213" spans="1:12" x14ac:dyDescent="0.25">
      <c r="A213" t="s">
        <v>196</v>
      </c>
      <c r="B213" s="13">
        <v>38.082838744059202</v>
      </c>
      <c r="C213" s="13">
        <v>41.768274751548809</v>
      </c>
      <c r="E213" s="16"/>
      <c r="G213" s="3">
        <f t="shared" si="6"/>
        <v>0</v>
      </c>
      <c r="H213" s="3">
        <f t="shared" si="7"/>
        <v>0</v>
      </c>
    </row>
    <row r="214" spans="1:12" x14ac:dyDescent="0.25">
      <c r="A214" t="s">
        <v>197</v>
      </c>
      <c r="B214" s="13">
        <v>61.42393345816</v>
      </c>
      <c r="C214" s="13">
        <v>67.566326803976011</v>
      </c>
      <c r="E214" s="16"/>
      <c r="G214" s="3">
        <f t="shared" si="6"/>
        <v>0</v>
      </c>
      <c r="H214" s="3">
        <f t="shared" si="7"/>
        <v>0</v>
      </c>
    </row>
    <row r="215" spans="1:12" x14ac:dyDescent="0.25">
      <c r="A215" t="s">
        <v>198</v>
      </c>
      <c r="B215" s="13">
        <v>46.682189428201603</v>
      </c>
      <c r="C215" s="13">
        <v>57.738497450670408</v>
      </c>
      <c r="E215" s="16"/>
      <c r="G215" s="3">
        <f t="shared" si="6"/>
        <v>0</v>
      </c>
      <c r="H215" s="3">
        <f t="shared" si="7"/>
        <v>0</v>
      </c>
      <c r="I215" s="18" t="s">
        <v>212</v>
      </c>
      <c r="J215" s="22"/>
      <c r="K215" s="22"/>
      <c r="L215" s="22"/>
    </row>
    <row r="216" spans="1:12" x14ac:dyDescent="0.25">
      <c r="A216" t="s">
        <v>199</v>
      </c>
      <c r="B216" s="13">
        <v>66.337848134812802</v>
      </c>
      <c r="C216" s="13">
        <v>83.536549503097618</v>
      </c>
      <c r="E216" s="16"/>
      <c r="G216" s="3">
        <f t="shared" si="6"/>
        <v>0</v>
      </c>
      <c r="H216" s="3">
        <f t="shared" si="7"/>
        <v>0</v>
      </c>
      <c r="I216" s="18" t="s">
        <v>211</v>
      </c>
      <c r="J216" s="22"/>
      <c r="K216" s="22"/>
      <c r="L216" s="22"/>
    </row>
    <row r="217" spans="1:12" x14ac:dyDescent="0.25">
      <c r="A217" t="s">
        <v>200</v>
      </c>
      <c r="B217" s="13">
        <v>57.738497450670408</v>
      </c>
      <c r="C217" s="13">
        <v>70.023284142302387</v>
      </c>
      <c r="E217" s="16"/>
      <c r="G217" s="3">
        <f t="shared" si="6"/>
        <v>0</v>
      </c>
      <c r="H217" s="3">
        <f t="shared" si="7"/>
        <v>0</v>
      </c>
    </row>
    <row r="218" spans="1:12" x14ac:dyDescent="0.25">
      <c r="A218" t="s">
        <v>201</v>
      </c>
      <c r="B218" s="13">
        <v>79.85111349560799</v>
      </c>
      <c r="C218" s="13">
        <v>100.73525087138241</v>
      </c>
      <c r="E218" s="16"/>
      <c r="G218" s="3">
        <f t="shared" si="6"/>
        <v>0</v>
      </c>
      <c r="H218" s="3">
        <f t="shared" si="7"/>
        <v>0</v>
      </c>
    </row>
    <row r="219" spans="1:12" x14ac:dyDescent="0.25">
      <c r="A219" t="s">
        <v>202</v>
      </c>
      <c r="B219" s="13">
        <v>17.198701368284802</v>
      </c>
      <c r="C219" s="13">
        <v>18.427180037448</v>
      </c>
      <c r="E219" s="16"/>
      <c r="G219" s="3">
        <f t="shared" si="6"/>
        <v>0</v>
      </c>
      <c r="H219" s="3">
        <f t="shared" si="7"/>
        <v>0</v>
      </c>
    </row>
    <row r="220" spans="1:12" x14ac:dyDescent="0.25">
      <c r="A220" t="s">
        <v>203</v>
      </c>
      <c r="B220" s="13">
        <v>20.884137375774404</v>
      </c>
      <c r="C220" s="13">
        <v>23.341094714100802</v>
      </c>
      <c r="E220" s="16"/>
      <c r="G220" s="3">
        <f t="shared" si="6"/>
        <v>0</v>
      </c>
      <c r="H220" s="3">
        <f t="shared" si="7"/>
        <v>0</v>
      </c>
    </row>
    <row r="221" spans="1:12" x14ac:dyDescent="0.25">
      <c r="A221" t="s">
        <v>204</v>
      </c>
      <c r="B221" s="13">
        <v>27.026530721590401</v>
      </c>
      <c r="C221" s="13">
        <v>29.483488059916802</v>
      </c>
      <c r="E221" s="16"/>
      <c r="G221" s="3">
        <f t="shared" si="6"/>
        <v>0</v>
      </c>
      <c r="H221" s="3">
        <f t="shared" si="7"/>
        <v>0</v>
      </c>
    </row>
    <row r="222" spans="1:12" x14ac:dyDescent="0.25">
      <c r="A222" t="s">
        <v>205</v>
      </c>
      <c r="B222" s="13">
        <v>29.483488059916802</v>
      </c>
      <c r="C222" s="13">
        <v>33.168924067406401</v>
      </c>
      <c r="E222" s="16"/>
      <c r="G222" s="3">
        <f t="shared" si="6"/>
        <v>0</v>
      </c>
      <c r="H222" s="3">
        <f t="shared" si="7"/>
        <v>0</v>
      </c>
    </row>
    <row r="223" spans="1:12" x14ac:dyDescent="0.25">
      <c r="B223" s="13"/>
      <c r="C223" s="13"/>
      <c r="G223" s="3"/>
      <c r="H223" s="3"/>
    </row>
    <row r="224" spans="1:12" x14ac:dyDescent="0.25">
      <c r="B224" s="13"/>
      <c r="C224" s="13"/>
      <c r="G224" s="5" t="s">
        <v>115</v>
      </c>
      <c r="H224" s="5" t="s">
        <v>116</v>
      </c>
    </row>
    <row r="225" spans="1:11" x14ac:dyDescent="0.25">
      <c r="A225" s="22" t="s">
        <v>208</v>
      </c>
      <c r="B225" s="13"/>
      <c r="C225" s="13"/>
      <c r="G225" s="6">
        <f>ROUND(SUM(G202:G224),2)</f>
        <v>0</v>
      </c>
      <c r="H225" s="6">
        <f>ROUND(SUM(H202:H224),2)</f>
        <v>0</v>
      </c>
    </row>
    <row r="226" spans="1:11" x14ac:dyDescent="0.25">
      <c r="B226" s="13"/>
      <c r="C226" s="13"/>
      <c r="G226" s="3"/>
      <c r="H226" s="3"/>
    </row>
    <row r="228" spans="1:11" x14ac:dyDescent="0.25">
      <c r="A228" s="22" t="s">
        <v>117</v>
      </c>
      <c r="E228" s="17"/>
      <c r="G228" s="3"/>
      <c r="H228" s="3"/>
    </row>
    <row r="229" spans="1:11" x14ac:dyDescent="0.25">
      <c r="G229" s="5" t="s">
        <v>115</v>
      </c>
      <c r="H229" s="5" t="s">
        <v>116</v>
      </c>
    </row>
    <row r="230" spans="1:11" x14ac:dyDescent="0.25">
      <c r="A230" s="22" t="s">
        <v>209</v>
      </c>
      <c r="G230" s="19">
        <f>IFERROR((ROUND((G198+G225)-((G198+G225)*E228/100),2)),"VER DTO")</f>
        <v>0</v>
      </c>
      <c r="H230" s="19">
        <f>IFERROR((ROUND((H198+H225)-((H198+H225)*E228/100),2)),"VER DTO")</f>
        <v>0</v>
      </c>
    </row>
    <row r="231" spans="1:11" x14ac:dyDescent="0.25">
      <c r="A231" s="22" t="s">
        <v>210</v>
      </c>
      <c r="G231" s="19">
        <f>IFERROR((ROUND(G230+(G230*0.21),2)),"REVISAR")</f>
        <v>0</v>
      </c>
      <c r="H231" s="19">
        <f>IFERROR((ROUND(H230+(H230*0.21),2)),"REVISAR")</f>
        <v>0</v>
      </c>
    </row>
    <row r="232" spans="1:11" x14ac:dyDescent="0.25">
      <c r="G232" s="90"/>
      <c r="H232" s="90"/>
    </row>
    <row r="234" spans="1:11" ht="15.75" thickBot="1" x14ac:dyDescent="0.3"/>
    <row r="235" spans="1:11" x14ac:dyDescent="0.25">
      <c r="A235" s="145" t="s">
        <v>430</v>
      </c>
      <c r="B235" s="146"/>
      <c r="C235" s="146"/>
      <c r="D235" s="146"/>
      <c r="E235" s="146"/>
      <c r="F235" s="146"/>
      <c r="G235" s="146"/>
      <c r="H235" s="146"/>
      <c r="I235" s="146"/>
      <c r="J235" s="146"/>
      <c r="K235" s="147"/>
    </row>
    <row r="236" spans="1:11" x14ac:dyDescent="0.25">
      <c r="A236" s="148"/>
      <c r="B236" s="149"/>
      <c r="C236" s="149"/>
      <c r="D236" s="149"/>
      <c r="E236" s="149"/>
      <c r="F236" s="149"/>
      <c r="G236" s="149"/>
      <c r="H236" s="149"/>
      <c r="I236" s="149"/>
      <c r="J236" s="149"/>
      <c r="K236" s="150"/>
    </row>
    <row r="237" spans="1:11" ht="15.75" thickBot="1" x14ac:dyDescent="0.3">
      <c r="A237" s="148"/>
      <c r="B237" s="149"/>
      <c r="C237" s="149"/>
      <c r="D237" s="149"/>
      <c r="E237" s="149"/>
      <c r="F237" s="149"/>
      <c r="G237" s="149"/>
      <c r="H237" s="149"/>
      <c r="I237" s="149"/>
      <c r="J237" s="149"/>
      <c r="K237" s="150"/>
    </row>
    <row r="238" spans="1:11" ht="16.5" thickBot="1" x14ac:dyDescent="0.3">
      <c r="A238" s="114" t="s">
        <v>437</v>
      </c>
      <c r="B238" s="109"/>
      <c r="C238" s="115"/>
      <c r="D238" s="117" t="s">
        <v>439</v>
      </c>
      <c r="E238" s="118"/>
      <c r="F238" s="116"/>
      <c r="H238" s="120" t="s">
        <v>438</v>
      </c>
      <c r="I238" s="121"/>
      <c r="J238" s="121"/>
      <c r="K238" s="119"/>
    </row>
    <row r="239" spans="1:11" ht="15.75" thickBot="1" x14ac:dyDescent="0.3">
      <c r="A239" s="97"/>
      <c r="D239" s="103" t="s">
        <v>431</v>
      </c>
      <c r="E239" s="104"/>
      <c r="F239" s="105"/>
      <c r="G239" s="96"/>
      <c r="H239" s="103" t="s">
        <v>432</v>
      </c>
      <c r="I239" s="103"/>
      <c r="J239" s="103"/>
      <c r="K239" s="101"/>
    </row>
    <row r="240" spans="1:11" ht="21.75" thickBot="1" x14ac:dyDescent="0.4">
      <c r="A240" s="98" t="s">
        <v>436</v>
      </c>
      <c r="D240" s="122" t="s">
        <v>427</v>
      </c>
      <c r="E240" s="107"/>
      <c r="F240" s="122" t="s">
        <v>428</v>
      </c>
      <c r="G240" s="96"/>
      <c r="H240" s="122" t="s">
        <v>427</v>
      </c>
      <c r="I240" s="107"/>
      <c r="J240" s="122" t="s">
        <v>428</v>
      </c>
      <c r="K240" s="101"/>
    </row>
    <row r="241" spans="1:11" ht="21.75" thickBot="1" x14ac:dyDescent="0.4">
      <c r="A241" s="98" t="s">
        <v>434</v>
      </c>
      <c r="D241" s="108"/>
      <c r="E241" s="109" t="s">
        <v>429</v>
      </c>
      <c r="F241" s="108"/>
      <c r="G241" s="96"/>
      <c r="H241" s="111"/>
      <c r="I241" s="112" t="s">
        <v>429</v>
      </c>
      <c r="J241" s="111"/>
      <c r="K241" s="101"/>
    </row>
    <row r="242" spans="1:11" ht="21.75" thickBot="1" x14ac:dyDescent="0.4">
      <c r="A242" s="98" t="s">
        <v>435</v>
      </c>
      <c r="D242" s="106"/>
      <c r="E242" s="106"/>
      <c r="F242" s="106"/>
      <c r="G242" s="96"/>
      <c r="H242" s="106"/>
      <c r="I242" s="106"/>
      <c r="J242" s="106"/>
      <c r="K242" s="101"/>
    </row>
    <row r="243" spans="1:11" ht="16.5" thickBot="1" x14ac:dyDescent="0.3">
      <c r="A243" s="99"/>
      <c r="B243" s="93"/>
      <c r="C243" s="94"/>
      <c r="D243" s="151" t="s">
        <v>441</v>
      </c>
      <c r="E243" s="152"/>
      <c r="F243" s="110"/>
      <c r="G243" s="100"/>
      <c r="H243" s="151" t="s">
        <v>433</v>
      </c>
      <c r="I243" s="153"/>
      <c r="J243" s="113" t="str">
        <f>IFERROR(((F243*(H241/D241))*(J241/F241)),"")</f>
        <v/>
      </c>
      <c r="K243" s="102"/>
    </row>
    <row r="244" spans="1:11" x14ac:dyDescent="0.25">
      <c r="J244" s="95" t="s">
        <v>440</v>
      </c>
      <c r="K244" s="2"/>
    </row>
  </sheetData>
  <sheetProtection algorithmName="SHA-512" hashValue="UmRqs6t5hutAJ/WKYuZLdV+B6MYZ+jmELnfjh/l0gFhjF2WdPubuYYYc/brj3VCM4zvWQMJthTrCHDyw7Lk2AA==" saltValue="Z/QyZyg1leHN/bTH0IgbJw==" spinCount="100000" sheet="1" objects="1" scenarios="1"/>
  <mergeCells count="7">
    <mergeCell ref="A1:H1"/>
    <mergeCell ref="N28:O28"/>
    <mergeCell ref="A235:K237"/>
    <mergeCell ref="D243:E243"/>
    <mergeCell ref="H243:I243"/>
    <mergeCell ref="L28:M28"/>
    <mergeCell ref="A201:C201"/>
  </mergeCells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77172-FECD-49CE-AAE1-B66329F76792}">
  <sheetPr codeName="Hoja3"/>
  <dimension ref="A1:P242"/>
  <sheetViews>
    <sheetView showZeros="0" zoomScale="90" zoomScaleNormal="90" workbookViewId="0">
      <selection activeCell="B2" sqref="B1:C1048576"/>
    </sheetView>
  </sheetViews>
  <sheetFormatPr baseColWidth="10" defaultRowHeight="15" x14ac:dyDescent="0.25"/>
  <cols>
    <col min="1" max="1" width="35.28515625" customWidth="1"/>
    <col min="2" max="2" width="12.42578125" style="2" hidden="1" customWidth="1"/>
    <col min="3" max="3" width="15" hidden="1" customWidth="1"/>
    <col min="4" max="5" width="10.140625" style="1" bestFit="1" customWidth="1"/>
    <col min="6" max="6" width="19.28515625" style="1" customWidth="1"/>
    <col min="7" max="7" width="11.42578125" style="1"/>
    <col min="8" max="8" width="12" style="1" bestFit="1" customWidth="1"/>
    <col min="9" max="9" width="15.85546875" style="2" bestFit="1" customWidth="1"/>
    <col min="10" max="10" width="13.85546875" style="2" customWidth="1"/>
    <col min="11" max="11" width="20.5703125" style="2" customWidth="1"/>
    <col min="12" max="12" width="18.7109375" style="2" bestFit="1" customWidth="1"/>
  </cols>
  <sheetData>
    <row r="1" spans="1:16" ht="21" x14ac:dyDescent="0.25">
      <c r="A1" s="143" t="s">
        <v>266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6" s="2" customFormat="1" x14ac:dyDescent="0.25">
      <c r="C2" s="35"/>
      <c r="D2" s="10" t="s">
        <v>112</v>
      </c>
      <c r="E2" s="11" t="s">
        <v>113</v>
      </c>
      <c r="F2" s="11" t="s">
        <v>114</v>
      </c>
      <c r="G2" s="11" t="s">
        <v>260</v>
      </c>
      <c r="H2" s="11" t="s">
        <v>214</v>
      </c>
      <c r="I2" s="11" t="s">
        <v>265</v>
      </c>
      <c r="J2" s="11" t="s">
        <v>215</v>
      </c>
      <c r="K2" s="11" t="s">
        <v>267</v>
      </c>
      <c r="L2" s="12" t="s">
        <v>268</v>
      </c>
      <c r="M2" s="21" t="s">
        <v>261</v>
      </c>
      <c r="N2" s="21" t="s">
        <v>213</v>
      </c>
    </row>
    <row r="3" spans="1:16" x14ac:dyDescent="0.25">
      <c r="A3" t="s">
        <v>0</v>
      </c>
      <c r="B3" s="26">
        <v>6.9536528443199987</v>
      </c>
      <c r="C3" s="26">
        <v>17.3841321108</v>
      </c>
      <c r="D3" s="4"/>
      <c r="E3" s="4"/>
      <c r="F3" s="4"/>
      <c r="G3" s="4"/>
      <c r="H3" s="4"/>
      <c r="I3" s="4"/>
      <c r="J3" s="4"/>
      <c r="K3" s="4"/>
      <c r="L3" s="4"/>
      <c r="M3" s="13">
        <f>IFERROR((ROUND((B3*D3)+((B3*E3)*1.15)+(B3*F3*1.35),2)),"REVISAR")</f>
        <v>0</v>
      </c>
      <c r="N3" s="13">
        <f>IFERROR((ROUND((G3*C3)+(H3*C3*1.1)+(I3*C3*1.15)+(J3*C3*1.15*1.1)+(K3*C3*1.35)+(L3*C3*1.35*1.1),2)),"REVISAR")</f>
        <v>0</v>
      </c>
      <c r="P3" s="36"/>
    </row>
    <row r="4" spans="1:16" x14ac:dyDescent="0.25">
      <c r="A4" t="s">
        <v>1</v>
      </c>
      <c r="B4" s="26">
        <v>6.9536528443199987</v>
      </c>
      <c r="C4" s="26">
        <v>18.543074251520004</v>
      </c>
      <c r="D4" s="4"/>
      <c r="E4" s="4">
        <v>0</v>
      </c>
      <c r="F4" s="4"/>
      <c r="G4" s="4"/>
      <c r="H4" s="4">
        <v>0</v>
      </c>
      <c r="I4" s="4"/>
      <c r="J4" s="4"/>
      <c r="K4" s="4"/>
      <c r="L4" s="4"/>
      <c r="M4" s="13">
        <f t="shared" ref="M4:M67" si="0">IFERROR((ROUND((B4*D4)+((B4*E4)*1.15)+(B4*F4*1.35),2)),"REVISAR")</f>
        <v>0</v>
      </c>
      <c r="N4" s="13">
        <f>IFERROR((ROUND((G4*C4)+(H4*C4*1.1)+(I4*C4*1.15)+(J4*C4*1.15*1.1)+(K4*C4*1.35)+(L4*C4*1.35*1.1),2)),"REVISAR")</f>
        <v>0</v>
      </c>
    </row>
    <row r="5" spans="1:16" x14ac:dyDescent="0.25">
      <c r="A5" t="s">
        <v>2</v>
      </c>
      <c r="B5" s="26">
        <v>8.1125949850399994</v>
      </c>
      <c r="C5" s="26">
        <v>19.702016392240001</v>
      </c>
      <c r="D5" s="4"/>
      <c r="E5" s="4"/>
      <c r="F5" s="4"/>
      <c r="G5" s="4"/>
      <c r="H5" s="4"/>
      <c r="I5" s="4"/>
      <c r="J5" s="4"/>
      <c r="K5" s="4"/>
      <c r="L5" s="4"/>
      <c r="M5" s="13">
        <f t="shared" si="0"/>
        <v>0</v>
      </c>
      <c r="N5" s="13">
        <f>IFERROR((ROUND((G5*C5)+(H5*C5*1.1)+(I5*C5*1.15)+(J5*C5*1.15*1.1)+(K5*C5*1.35)+(L5*C5*1.35*1.1),2)),"REVISAR")</f>
        <v>0</v>
      </c>
    </row>
    <row r="6" spans="1:16" x14ac:dyDescent="0.25">
      <c r="A6" t="s">
        <v>3</v>
      </c>
      <c r="B6" s="26">
        <v>8.1125949850399994</v>
      </c>
      <c r="C6" s="26">
        <v>20.487634759457428</v>
      </c>
      <c r="D6" s="4"/>
      <c r="E6" s="4"/>
      <c r="F6" s="4"/>
      <c r="G6" s="4"/>
      <c r="H6" s="4"/>
      <c r="I6" s="4"/>
      <c r="J6" s="4"/>
      <c r="K6" s="4"/>
      <c r="L6" s="4"/>
      <c r="M6" s="13">
        <f t="shared" si="0"/>
        <v>0</v>
      </c>
      <c r="N6" s="13">
        <f>IFERROR((ROUND((G6*C6)+(H6*C6*1.1)+(I6*C6*1.15)+(J6*C6*1.15*1.1)+(K6*C6*1.35)+(L6*C6*1.35*1.1),2)),"REVISAR")</f>
        <v>0</v>
      </c>
    </row>
    <row r="7" spans="1:16" x14ac:dyDescent="0.25">
      <c r="A7" t="s">
        <v>4</v>
      </c>
      <c r="B7" s="26">
        <v>9.2715371257600019</v>
      </c>
      <c r="C7" s="26">
        <v>21.968759570259593</v>
      </c>
      <c r="D7" s="4"/>
      <c r="E7" s="4"/>
      <c r="F7" s="4"/>
      <c r="G7" s="4"/>
      <c r="H7" s="4"/>
      <c r="I7" s="4"/>
      <c r="J7" s="4"/>
      <c r="K7" s="4"/>
      <c r="L7" s="4"/>
      <c r="M7" s="13">
        <f t="shared" si="0"/>
        <v>0</v>
      </c>
      <c r="N7" s="13">
        <f>IFERROR((ROUND((G7*C7)+(H7*C7*1.1)+(I7*C7*1.15)+(J7*C7*1.15*1.1)+(K7*C7*1.35)+(L7*C7*1.35*1.1),2)),"REVISAR")</f>
        <v>0</v>
      </c>
    </row>
    <row r="8" spans="1:16" x14ac:dyDescent="0.25">
      <c r="A8" t="s">
        <v>5</v>
      </c>
      <c r="B8" s="26">
        <v>9.2715371257600019</v>
      </c>
      <c r="C8" s="26">
        <v>25.496727095840001</v>
      </c>
      <c r="D8" s="4"/>
      <c r="E8" s="4"/>
      <c r="F8" s="4"/>
      <c r="G8" s="4"/>
      <c r="H8" s="4"/>
      <c r="I8" s="4"/>
      <c r="J8" s="4"/>
      <c r="K8" s="4"/>
      <c r="L8" s="4"/>
      <c r="M8" s="13">
        <f t="shared" si="0"/>
        <v>0</v>
      </c>
      <c r="N8" s="13">
        <f>IFERROR((ROUND((G8*C8)+(H8*C8*1.1)+(I8*C8*1.15)+(J8*C8*1.15*1.1)+(K8*C8*1.35)+(L8*C8*1.35*1.1),2)),"REVISAR")</f>
        <v>0</v>
      </c>
    </row>
    <row r="9" spans="1:16" x14ac:dyDescent="0.25">
      <c r="A9" t="s">
        <v>119</v>
      </c>
      <c r="B9" s="26">
        <v>10.430479266480003</v>
      </c>
      <c r="C9" s="26">
        <v>27.814611377279995</v>
      </c>
      <c r="D9" s="4"/>
      <c r="E9" s="4"/>
      <c r="F9" s="4"/>
      <c r="G9" s="4"/>
      <c r="H9" s="4"/>
      <c r="I9" s="4"/>
      <c r="J9" s="4"/>
      <c r="K9" s="4"/>
      <c r="L9" s="4"/>
      <c r="M9" s="13">
        <f t="shared" si="0"/>
        <v>0</v>
      </c>
      <c r="N9" s="13">
        <f>IFERROR((ROUND((G9*C9)+(H9*C9*1.1)+(I9*C9*1.15)+(J9*C9*1.15*1.1)+(K9*C9*1.35)+(L9*C9*1.35*1.1),2)),"REVISAR")</f>
        <v>0</v>
      </c>
    </row>
    <row r="10" spans="1:16" x14ac:dyDescent="0.25">
      <c r="A10" t="s">
        <v>120</v>
      </c>
      <c r="B10" s="26">
        <v>11.589421407200001</v>
      </c>
      <c r="C10" s="26">
        <v>31.291437799439997</v>
      </c>
      <c r="D10" s="4"/>
      <c r="E10" s="4"/>
      <c r="F10" s="4"/>
      <c r="G10" s="4"/>
      <c r="H10" s="4"/>
      <c r="I10" s="4"/>
      <c r="J10" s="4"/>
      <c r="K10" s="4"/>
      <c r="L10" s="4"/>
      <c r="M10" s="13">
        <f t="shared" si="0"/>
        <v>0</v>
      </c>
      <c r="N10" s="13">
        <f>IFERROR((ROUND((G10*C10)+(H10*C10*1.1)+(I10*C10*1.15)+(J10*C10*1.15*1.1)+(K10*C10*1.35)+(L10*C10*1.35*1.1),2)),"REVISAR")</f>
        <v>0</v>
      </c>
    </row>
    <row r="11" spans="1:16" x14ac:dyDescent="0.25">
      <c r="A11" t="s">
        <v>6</v>
      </c>
      <c r="B11" s="26">
        <v>12.74836354792</v>
      </c>
      <c r="C11" s="26">
        <v>34.37840048944193</v>
      </c>
      <c r="D11" s="4"/>
      <c r="E11" s="4"/>
      <c r="F11" s="4"/>
      <c r="G11" s="4"/>
      <c r="H11" s="4"/>
      <c r="I11" s="4"/>
      <c r="J11" s="4"/>
      <c r="K11" s="4"/>
      <c r="L11" s="4"/>
      <c r="M11" s="13">
        <f t="shared" si="0"/>
        <v>0</v>
      </c>
      <c r="N11" s="13">
        <f>IFERROR((ROUND((G11*C11)+(H11*C11*1.1)+(I11*C11*1.15)+(J11*C11*1.15*1.1)+(K11*C11*1.35)+(L11*C11*1.35*1.1),2)),"REVISAR")</f>
        <v>0</v>
      </c>
    </row>
    <row r="12" spans="1:16" x14ac:dyDescent="0.25">
      <c r="A12" t="s">
        <v>121</v>
      </c>
      <c r="B12" s="26">
        <v>15.066247829359998</v>
      </c>
      <c r="C12" s="26">
        <v>38.245090643760001</v>
      </c>
      <c r="D12" s="4"/>
      <c r="E12" s="4"/>
      <c r="F12" s="4"/>
      <c r="G12" s="4"/>
      <c r="H12" s="4"/>
      <c r="I12" s="4"/>
      <c r="J12" s="4"/>
      <c r="K12" s="4"/>
      <c r="L12" s="4"/>
      <c r="M12" s="13">
        <f t="shared" si="0"/>
        <v>0</v>
      </c>
      <c r="N12" s="13">
        <f>IFERROR((ROUND((G12*C12)+(H12*C12*1.1)+(I12*C12*1.15)+(J12*C12*1.15*1.1)+(K12*C12*1.35)+(L12*C12*1.35*1.1),2)),"REVISAR")</f>
        <v>0</v>
      </c>
    </row>
    <row r="13" spans="1:16" x14ac:dyDescent="0.25">
      <c r="A13" t="s">
        <v>7</v>
      </c>
      <c r="B13" s="26">
        <v>17.3841321108</v>
      </c>
      <c r="C13" s="26">
        <v>45.198743488079998</v>
      </c>
      <c r="D13" s="4"/>
      <c r="E13" s="4"/>
      <c r="F13" s="4"/>
      <c r="G13" s="4"/>
      <c r="H13" s="4"/>
      <c r="I13" s="4"/>
      <c r="J13" s="4"/>
      <c r="K13" s="4"/>
      <c r="L13" s="4"/>
      <c r="M13" s="13">
        <f t="shared" si="0"/>
        <v>0</v>
      </c>
      <c r="N13" s="13">
        <f>IFERROR((ROUND((G13*C13)+(H13*C13*1.1)+(I13*C13*1.15)+(J13*C13*1.15*1.1)+(K13*C13*1.35)+(L13*C13*1.35*1.1),2)),"REVISAR")</f>
        <v>0</v>
      </c>
    </row>
    <row r="14" spans="1:16" x14ac:dyDescent="0.25">
      <c r="A14" t="s">
        <v>8</v>
      </c>
      <c r="D14" s="10" t="s">
        <v>112</v>
      </c>
      <c r="E14" s="11" t="s">
        <v>113</v>
      </c>
      <c r="F14" s="11" t="s">
        <v>114</v>
      </c>
      <c r="G14" s="11" t="s">
        <v>260</v>
      </c>
      <c r="H14" s="11" t="s">
        <v>214</v>
      </c>
      <c r="I14" s="11" t="s">
        <v>265</v>
      </c>
      <c r="J14" s="11" t="s">
        <v>215</v>
      </c>
      <c r="K14" s="11" t="s">
        <v>267</v>
      </c>
      <c r="L14" s="12" t="s">
        <v>268</v>
      </c>
      <c r="M14" s="13"/>
      <c r="N14" s="13"/>
    </row>
    <row r="15" spans="1:16" x14ac:dyDescent="0.25">
      <c r="A15" t="s">
        <v>9</v>
      </c>
      <c r="B15" s="26">
        <v>8.1125949850399994</v>
      </c>
      <c r="C15" s="26">
        <v>18.247188673976055</v>
      </c>
      <c r="D15" s="4"/>
      <c r="E15" s="4"/>
      <c r="F15" s="4"/>
      <c r="G15" s="4"/>
      <c r="H15" s="4"/>
      <c r="I15" s="4"/>
      <c r="J15" s="4"/>
      <c r="K15" s="4"/>
      <c r="L15" s="4"/>
      <c r="M15" s="13">
        <f t="shared" si="0"/>
        <v>0</v>
      </c>
      <c r="N15" s="13">
        <f t="shared" ref="N15:N67" si="1">IFERROR((ROUND((G15*C15)+(H15*C15*1.1)+(I15*C15*1.15)+(J15*C15*1.15*1.1)+(K15*C15*1.35)+(L15*C15*1.35*1.1),2)),"REVISAR")</f>
        <v>0</v>
      </c>
    </row>
    <row r="16" spans="1:16" x14ac:dyDescent="0.25">
      <c r="A16" t="s">
        <v>10</v>
      </c>
      <c r="B16" s="26">
        <v>8.1125949850399994</v>
      </c>
      <c r="C16" s="26">
        <v>19.702016392240001</v>
      </c>
      <c r="D16" s="4"/>
      <c r="E16" s="4">
        <v>0</v>
      </c>
      <c r="F16" s="4"/>
      <c r="G16" s="4"/>
      <c r="H16" s="4">
        <v>0</v>
      </c>
      <c r="I16" s="4"/>
      <c r="J16" s="4"/>
      <c r="K16" s="4"/>
      <c r="L16" s="4"/>
      <c r="M16" s="13">
        <f t="shared" si="0"/>
        <v>0</v>
      </c>
      <c r="N16" s="13">
        <f t="shared" si="1"/>
        <v>0</v>
      </c>
    </row>
    <row r="17" spans="1:14" x14ac:dyDescent="0.25">
      <c r="A17" t="s">
        <v>11</v>
      </c>
      <c r="B17" s="26">
        <v>9.2715371257600019</v>
      </c>
      <c r="C17" s="26">
        <v>20.300871928845684</v>
      </c>
      <c r="D17" s="4"/>
      <c r="E17" s="4"/>
      <c r="F17" s="4"/>
      <c r="G17" s="4"/>
      <c r="H17" s="4"/>
      <c r="I17" s="4"/>
      <c r="J17" s="4"/>
      <c r="K17" s="4"/>
      <c r="L17" s="4"/>
      <c r="M17" s="13">
        <f t="shared" si="0"/>
        <v>0</v>
      </c>
      <c r="N17" s="13">
        <f t="shared" si="1"/>
        <v>0</v>
      </c>
    </row>
    <row r="18" spans="1:14" x14ac:dyDescent="0.25">
      <c r="A18" t="s">
        <v>12</v>
      </c>
      <c r="B18" s="26">
        <v>9.2715371257600019</v>
      </c>
      <c r="C18" s="26">
        <v>21.782114719957772</v>
      </c>
      <c r="D18" s="4"/>
      <c r="E18" s="4"/>
      <c r="F18" s="4"/>
      <c r="G18" s="4"/>
      <c r="H18" s="4"/>
      <c r="I18" s="4"/>
      <c r="J18" s="4"/>
      <c r="K18" s="4"/>
      <c r="L18" s="4"/>
      <c r="M18" s="13">
        <f t="shared" si="0"/>
        <v>0</v>
      </c>
      <c r="N18" s="13">
        <f t="shared" si="1"/>
        <v>0</v>
      </c>
    </row>
    <row r="19" spans="1:14" x14ac:dyDescent="0.25">
      <c r="A19" t="s">
        <v>13</v>
      </c>
      <c r="B19" s="26">
        <v>10.430479266480003</v>
      </c>
      <c r="C19" s="26">
        <v>24.337784955120004</v>
      </c>
      <c r="D19" s="4"/>
      <c r="E19" s="4"/>
      <c r="F19" s="4"/>
      <c r="G19" s="4"/>
      <c r="H19" s="4"/>
      <c r="I19" s="4"/>
      <c r="J19" s="4"/>
      <c r="K19" s="4"/>
      <c r="L19" s="4"/>
      <c r="M19" s="13">
        <f t="shared" si="0"/>
        <v>0</v>
      </c>
      <c r="N19" s="13">
        <f t="shared" si="1"/>
        <v>0</v>
      </c>
    </row>
    <row r="20" spans="1:14" x14ac:dyDescent="0.25">
      <c r="A20" t="s">
        <v>14</v>
      </c>
      <c r="B20" s="26">
        <v>10.430479266480003</v>
      </c>
      <c r="C20" s="26">
        <v>26.188325354737803</v>
      </c>
      <c r="D20" s="4"/>
      <c r="E20" s="4"/>
      <c r="F20" s="4"/>
      <c r="G20" s="4"/>
      <c r="H20" s="4"/>
      <c r="I20" s="4"/>
      <c r="J20" s="4"/>
      <c r="K20" s="4"/>
      <c r="L20" s="4"/>
      <c r="M20" s="13">
        <f t="shared" si="0"/>
        <v>0</v>
      </c>
      <c r="N20" s="13">
        <f t="shared" si="1"/>
        <v>0</v>
      </c>
    </row>
    <row r="21" spans="1:14" x14ac:dyDescent="0.25">
      <c r="A21" t="s">
        <v>122</v>
      </c>
      <c r="B21" s="26">
        <v>11.589421407200001</v>
      </c>
      <c r="C21" s="26">
        <v>30.132495658719996</v>
      </c>
      <c r="D21" s="4"/>
      <c r="E21" s="4"/>
      <c r="F21" s="4"/>
      <c r="G21" s="4"/>
      <c r="H21" s="4"/>
      <c r="I21" s="4"/>
      <c r="J21" s="4"/>
      <c r="K21" s="4"/>
      <c r="L21" s="4"/>
      <c r="M21" s="13">
        <f t="shared" si="0"/>
        <v>0</v>
      </c>
      <c r="N21" s="13">
        <f t="shared" si="1"/>
        <v>0</v>
      </c>
    </row>
    <row r="22" spans="1:14" x14ac:dyDescent="0.25">
      <c r="A22" t="s">
        <v>123</v>
      </c>
      <c r="B22" s="26">
        <v>12.74836354792</v>
      </c>
      <c r="C22" s="26">
        <v>33.609322080879998</v>
      </c>
      <c r="D22" s="4"/>
      <c r="E22" s="4"/>
      <c r="F22" s="4"/>
      <c r="G22" s="4"/>
      <c r="H22" s="4"/>
      <c r="I22" s="4"/>
      <c r="J22" s="4"/>
      <c r="K22" s="4"/>
      <c r="L22" s="4"/>
      <c r="M22" s="13">
        <f t="shared" si="0"/>
        <v>0</v>
      </c>
      <c r="N22" s="13">
        <f t="shared" si="1"/>
        <v>0</v>
      </c>
    </row>
    <row r="23" spans="1:14" x14ac:dyDescent="0.25">
      <c r="A23" t="s">
        <v>15</v>
      </c>
      <c r="B23" s="26">
        <v>12.74836354792</v>
      </c>
      <c r="C23" s="26">
        <v>35.92720636232</v>
      </c>
      <c r="D23" s="4"/>
      <c r="E23" s="4"/>
      <c r="F23" s="4"/>
      <c r="G23" s="4"/>
      <c r="H23" s="4"/>
      <c r="I23" s="4"/>
      <c r="J23" s="4"/>
      <c r="K23" s="4"/>
      <c r="L23" s="4"/>
      <c r="M23" s="13">
        <f t="shared" si="0"/>
        <v>0</v>
      </c>
      <c r="N23" s="13">
        <f t="shared" si="1"/>
        <v>0</v>
      </c>
    </row>
    <row r="24" spans="1:14" x14ac:dyDescent="0.25">
      <c r="A24" t="s">
        <v>124</v>
      </c>
      <c r="B24" s="26">
        <v>16.225189970079999</v>
      </c>
      <c r="C24" s="26">
        <v>40.562974925199995</v>
      </c>
      <c r="D24" s="4"/>
      <c r="E24" s="4"/>
      <c r="F24" s="4"/>
      <c r="G24" s="4"/>
      <c r="H24" s="4"/>
      <c r="I24" s="4"/>
      <c r="J24" s="4"/>
      <c r="K24" s="4"/>
      <c r="L24" s="4"/>
      <c r="M24" s="13">
        <f t="shared" si="0"/>
        <v>0</v>
      </c>
      <c r="N24" s="13">
        <f t="shared" si="1"/>
        <v>0</v>
      </c>
    </row>
    <row r="25" spans="1:14" x14ac:dyDescent="0.25">
      <c r="A25" t="s">
        <v>125</v>
      </c>
      <c r="B25" s="26">
        <v>19.702016392240001</v>
      </c>
      <c r="C25" s="26">
        <v>48.675569910240007</v>
      </c>
      <c r="D25" s="4"/>
      <c r="E25" s="4"/>
      <c r="F25" s="4"/>
      <c r="G25" s="4"/>
      <c r="H25" s="4"/>
      <c r="I25" s="4"/>
      <c r="J25" s="4"/>
      <c r="K25" s="4"/>
      <c r="L25" s="4"/>
      <c r="M25" s="13">
        <f t="shared" si="0"/>
        <v>0</v>
      </c>
      <c r="N25" s="13">
        <f t="shared" si="1"/>
        <v>0</v>
      </c>
    </row>
    <row r="26" spans="1:14" x14ac:dyDescent="0.25">
      <c r="D26" s="10" t="s">
        <v>112</v>
      </c>
      <c r="E26" s="11" t="s">
        <v>113</v>
      </c>
      <c r="F26" s="11" t="s">
        <v>114</v>
      </c>
      <c r="G26" s="11" t="s">
        <v>260</v>
      </c>
      <c r="H26" s="11" t="s">
        <v>214</v>
      </c>
      <c r="I26" s="11" t="s">
        <v>265</v>
      </c>
      <c r="J26" s="11" t="s">
        <v>215</v>
      </c>
      <c r="K26" s="11" t="s">
        <v>267</v>
      </c>
      <c r="L26" s="12" t="s">
        <v>268</v>
      </c>
      <c r="M26" s="13"/>
      <c r="N26" s="13"/>
    </row>
    <row r="27" spans="1:14" x14ac:dyDescent="0.25">
      <c r="A27" t="s">
        <v>16</v>
      </c>
      <c r="B27" s="26">
        <v>10.614610260800001</v>
      </c>
      <c r="C27" s="26">
        <v>22.312344017600001</v>
      </c>
      <c r="D27" s="4"/>
      <c r="E27" s="4"/>
      <c r="F27" s="4"/>
      <c r="G27" s="4"/>
      <c r="H27" s="4"/>
      <c r="I27" s="4"/>
      <c r="J27" s="4"/>
      <c r="K27" s="4"/>
      <c r="L27" s="4"/>
      <c r="M27" s="13">
        <f t="shared" si="0"/>
        <v>0</v>
      </c>
      <c r="N27" s="13">
        <f t="shared" si="1"/>
        <v>0</v>
      </c>
    </row>
    <row r="28" spans="1:14" x14ac:dyDescent="0.25">
      <c r="A28" t="s">
        <v>17</v>
      </c>
      <c r="B28" s="26">
        <v>11.6977337568</v>
      </c>
      <c r="C28" s="26">
        <v>24.045341611199998</v>
      </c>
      <c r="D28" s="4"/>
      <c r="E28" s="4">
        <v>0</v>
      </c>
      <c r="F28" s="4"/>
      <c r="G28" s="4"/>
      <c r="H28" s="4">
        <v>0</v>
      </c>
      <c r="I28" s="4"/>
      <c r="J28" s="4"/>
      <c r="K28" s="4"/>
      <c r="L28" s="4"/>
      <c r="M28" s="13">
        <f t="shared" si="0"/>
        <v>0</v>
      </c>
      <c r="N28" s="13">
        <f t="shared" si="1"/>
        <v>0</v>
      </c>
    </row>
    <row r="29" spans="1:14" x14ac:dyDescent="0.25">
      <c r="A29" t="s">
        <v>18</v>
      </c>
      <c r="B29" s="26">
        <v>11.8060461064</v>
      </c>
      <c r="C29" s="26">
        <v>25.453402155999996</v>
      </c>
      <c r="D29" s="4"/>
      <c r="E29" s="4"/>
      <c r="F29" s="4"/>
      <c r="G29" s="4"/>
      <c r="H29" s="4"/>
      <c r="I29" s="4"/>
      <c r="J29" s="4"/>
      <c r="K29" s="4"/>
      <c r="L29" s="4"/>
      <c r="M29" s="13">
        <f t="shared" si="0"/>
        <v>0</v>
      </c>
      <c r="N29" s="13">
        <f t="shared" si="1"/>
        <v>0</v>
      </c>
    </row>
    <row r="30" spans="1:14" x14ac:dyDescent="0.25">
      <c r="A30" t="s">
        <v>19</v>
      </c>
      <c r="B30" s="26">
        <v>13.4307313504</v>
      </c>
      <c r="C30" s="26">
        <v>28.594460294400001</v>
      </c>
      <c r="D30" s="4"/>
      <c r="E30" s="4"/>
      <c r="F30" s="4"/>
      <c r="G30" s="4"/>
      <c r="H30" s="4"/>
      <c r="I30" s="4"/>
      <c r="J30" s="4"/>
      <c r="K30" s="4"/>
      <c r="L30" s="4"/>
      <c r="M30" s="13">
        <f t="shared" si="0"/>
        <v>0</v>
      </c>
      <c r="N30" s="13">
        <f t="shared" si="1"/>
        <v>0</v>
      </c>
    </row>
    <row r="31" spans="1:14" x14ac:dyDescent="0.25">
      <c r="A31" t="s">
        <v>20</v>
      </c>
      <c r="B31" s="26">
        <v>15.705290692</v>
      </c>
      <c r="C31" s="26">
        <v>30.977331985600003</v>
      </c>
      <c r="D31" s="4"/>
      <c r="E31" s="4"/>
      <c r="F31" s="4"/>
      <c r="G31" s="4"/>
      <c r="H31" s="4"/>
      <c r="I31" s="4"/>
      <c r="J31" s="4"/>
      <c r="K31" s="4"/>
      <c r="L31" s="4"/>
      <c r="M31" s="13">
        <f t="shared" si="0"/>
        <v>0</v>
      </c>
      <c r="N31" s="13">
        <f t="shared" si="1"/>
        <v>0</v>
      </c>
    </row>
    <row r="32" spans="1:14" x14ac:dyDescent="0.25">
      <c r="A32" t="s">
        <v>21</v>
      </c>
      <c r="B32" s="26">
        <v>16.246852439999998</v>
      </c>
      <c r="C32" s="26">
        <v>32.926954278399997</v>
      </c>
      <c r="D32" s="4"/>
      <c r="E32" s="4"/>
      <c r="F32" s="4"/>
      <c r="G32" s="4"/>
      <c r="H32" s="4"/>
      <c r="I32" s="4"/>
      <c r="J32" s="4"/>
      <c r="K32" s="4"/>
      <c r="L32" s="4"/>
      <c r="M32" s="13">
        <f t="shared" si="0"/>
        <v>0</v>
      </c>
      <c r="N32" s="13">
        <f t="shared" si="1"/>
        <v>0</v>
      </c>
    </row>
    <row r="33" spans="1:14" x14ac:dyDescent="0.25">
      <c r="A33" t="s">
        <v>126</v>
      </c>
      <c r="B33" s="26">
        <v>17.546600635199997</v>
      </c>
      <c r="C33" s="26">
        <v>37.801010010399992</v>
      </c>
      <c r="D33" s="4"/>
      <c r="E33" s="4"/>
      <c r="F33" s="4"/>
      <c r="G33" s="4"/>
      <c r="H33" s="4"/>
      <c r="I33" s="4"/>
      <c r="J33" s="4"/>
      <c r="K33" s="4"/>
      <c r="L33" s="4"/>
      <c r="M33" s="13">
        <f t="shared" si="0"/>
        <v>0</v>
      </c>
      <c r="N33" s="13">
        <f t="shared" si="1"/>
        <v>0</v>
      </c>
    </row>
    <row r="34" spans="1:14" x14ac:dyDescent="0.25">
      <c r="A34" t="s">
        <v>127</v>
      </c>
      <c r="B34" s="26">
        <v>17.654912984799999</v>
      </c>
      <c r="C34" s="26">
        <v>41.158692847999994</v>
      </c>
      <c r="D34" s="4"/>
      <c r="E34" s="4"/>
      <c r="F34" s="4"/>
      <c r="G34" s="4"/>
      <c r="H34" s="4"/>
      <c r="I34" s="4"/>
      <c r="J34" s="4"/>
      <c r="K34" s="4"/>
      <c r="L34" s="4"/>
      <c r="M34" s="13">
        <f t="shared" si="0"/>
        <v>0</v>
      </c>
      <c r="N34" s="13">
        <f t="shared" si="1"/>
        <v>0</v>
      </c>
    </row>
    <row r="35" spans="1:14" x14ac:dyDescent="0.25">
      <c r="A35" t="s">
        <v>22</v>
      </c>
      <c r="B35" s="26">
        <v>18.304787082399994</v>
      </c>
      <c r="C35" s="26">
        <v>43.108315140799995</v>
      </c>
      <c r="D35" s="4"/>
      <c r="E35" s="4"/>
      <c r="F35" s="4"/>
      <c r="G35" s="4"/>
      <c r="H35" s="4"/>
      <c r="I35" s="4"/>
      <c r="J35" s="4"/>
      <c r="K35" s="4"/>
      <c r="L35" s="4"/>
      <c r="M35" s="13">
        <f t="shared" si="0"/>
        <v>0</v>
      </c>
      <c r="N35" s="13">
        <f t="shared" si="1"/>
        <v>0</v>
      </c>
    </row>
    <row r="36" spans="1:14" x14ac:dyDescent="0.25">
      <c r="A36" t="s">
        <v>128</v>
      </c>
      <c r="B36" s="26">
        <v>20.471034074399995</v>
      </c>
      <c r="C36" s="26">
        <v>45.924436230399998</v>
      </c>
      <c r="D36" s="4"/>
      <c r="E36" s="4"/>
      <c r="F36" s="4"/>
      <c r="G36" s="4"/>
      <c r="H36" s="4"/>
      <c r="I36" s="4"/>
      <c r="J36" s="4"/>
      <c r="K36" s="4"/>
      <c r="L36" s="4"/>
      <c r="M36" s="13">
        <f t="shared" si="0"/>
        <v>0</v>
      </c>
      <c r="N36" s="13">
        <f t="shared" si="1"/>
        <v>0</v>
      </c>
    </row>
    <row r="37" spans="1:14" x14ac:dyDescent="0.25">
      <c r="A37" t="s">
        <v>23</v>
      </c>
      <c r="B37" s="26">
        <v>22.095719318399997</v>
      </c>
      <c r="C37" s="26">
        <v>51.7733031088</v>
      </c>
      <c r="D37" s="4"/>
      <c r="E37" s="4"/>
      <c r="F37" s="4"/>
      <c r="G37" s="4"/>
      <c r="H37" s="4"/>
      <c r="I37" s="4"/>
      <c r="J37" s="4"/>
      <c r="K37" s="4"/>
      <c r="L37" s="4"/>
      <c r="M37" s="13">
        <f t="shared" si="0"/>
        <v>0</v>
      </c>
      <c r="N37" s="13">
        <f t="shared" si="1"/>
        <v>0</v>
      </c>
    </row>
    <row r="38" spans="1:14" x14ac:dyDescent="0.25">
      <c r="D38" s="10" t="s">
        <v>112</v>
      </c>
      <c r="E38" s="11" t="s">
        <v>113</v>
      </c>
      <c r="F38" s="11" t="s">
        <v>114</v>
      </c>
      <c r="G38" s="11" t="s">
        <v>260</v>
      </c>
      <c r="H38" s="11" t="s">
        <v>214</v>
      </c>
      <c r="I38" s="11" t="s">
        <v>265</v>
      </c>
      <c r="J38" s="11" t="s">
        <v>215</v>
      </c>
      <c r="K38" s="11" t="s">
        <v>267</v>
      </c>
      <c r="L38" s="12" t="s">
        <v>268</v>
      </c>
      <c r="M38" s="13"/>
      <c r="N38" s="13"/>
    </row>
    <row r="39" spans="1:14" x14ac:dyDescent="0.25">
      <c r="A39" t="s">
        <v>24</v>
      </c>
      <c r="B39" s="26">
        <v>11.5894214072</v>
      </c>
      <c r="C39" s="26">
        <v>22.759227646759079</v>
      </c>
      <c r="D39" s="4"/>
      <c r="E39" s="4"/>
      <c r="F39" s="4"/>
      <c r="G39" s="4"/>
      <c r="H39" s="4"/>
      <c r="I39" s="4"/>
      <c r="J39" s="4"/>
      <c r="K39" s="4"/>
      <c r="L39" s="4"/>
      <c r="M39" s="13">
        <f t="shared" si="0"/>
        <v>0</v>
      </c>
      <c r="N39" s="13">
        <f t="shared" si="1"/>
        <v>0</v>
      </c>
    </row>
    <row r="40" spans="1:14" x14ac:dyDescent="0.25">
      <c r="A40" t="s">
        <v>25</v>
      </c>
      <c r="B40" s="26">
        <v>12.780857252800002</v>
      </c>
      <c r="C40" s="26">
        <v>25.496727095840001</v>
      </c>
      <c r="D40" s="4"/>
      <c r="E40" s="4">
        <v>0</v>
      </c>
      <c r="F40" s="4"/>
      <c r="G40" s="4"/>
      <c r="H40" s="4">
        <v>0</v>
      </c>
      <c r="I40" s="4"/>
      <c r="J40" s="4"/>
      <c r="K40" s="4"/>
      <c r="L40" s="4"/>
      <c r="M40" s="13">
        <f t="shared" si="0"/>
        <v>0</v>
      </c>
      <c r="N40" s="13">
        <f t="shared" si="1"/>
        <v>0</v>
      </c>
    </row>
    <row r="41" spans="1:14" x14ac:dyDescent="0.25">
      <c r="A41" t="s">
        <v>26</v>
      </c>
      <c r="B41" s="26">
        <v>12.74836354792</v>
      </c>
      <c r="C41" s="26">
        <v>26.1742856978567</v>
      </c>
      <c r="D41" s="4"/>
      <c r="E41" s="4"/>
      <c r="F41" s="4"/>
      <c r="G41" s="4"/>
      <c r="H41" s="4"/>
      <c r="I41" s="4"/>
      <c r="J41" s="4"/>
      <c r="K41" s="4"/>
      <c r="L41" s="4"/>
      <c r="M41" s="13">
        <f t="shared" si="0"/>
        <v>0</v>
      </c>
      <c r="N41" s="13">
        <f t="shared" si="1"/>
        <v>0</v>
      </c>
    </row>
    <row r="42" spans="1:14" x14ac:dyDescent="0.25">
      <c r="A42" t="s">
        <v>27</v>
      </c>
      <c r="B42" s="26">
        <v>13.907305688639997</v>
      </c>
      <c r="C42" s="26">
        <v>30.132495658719996</v>
      </c>
      <c r="D42" s="4"/>
      <c r="E42" s="4"/>
      <c r="F42" s="4"/>
      <c r="G42" s="4"/>
      <c r="H42" s="4"/>
      <c r="I42" s="4"/>
      <c r="J42" s="4"/>
      <c r="K42" s="4"/>
      <c r="L42" s="4"/>
      <c r="M42" s="13">
        <f t="shared" si="0"/>
        <v>0</v>
      </c>
      <c r="N42" s="13">
        <f t="shared" si="1"/>
        <v>0</v>
      </c>
    </row>
    <row r="43" spans="1:14" x14ac:dyDescent="0.25">
      <c r="A43" t="s">
        <v>28</v>
      </c>
      <c r="B43" s="26">
        <v>16.225189970079999</v>
      </c>
      <c r="C43" s="26">
        <v>32.11683592848393</v>
      </c>
      <c r="D43" s="4"/>
      <c r="E43" s="4"/>
      <c r="F43" s="4"/>
      <c r="G43" s="4"/>
      <c r="H43" s="4"/>
      <c r="I43" s="4"/>
      <c r="J43" s="4"/>
      <c r="K43" s="4"/>
      <c r="L43" s="4"/>
      <c r="M43" s="13">
        <f t="shared" si="0"/>
        <v>0</v>
      </c>
      <c r="N43" s="13">
        <f t="shared" si="1"/>
        <v>0</v>
      </c>
    </row>
    <row r="44" spans="1:14" x14ac:dyDescent="0.25">
      <c r="A44" t="s">
        <v>29</v>
      </c>
      <c r="B44" s="26">
        <v>17.3841321108</v>
      </c>
      <c r="C44" s="26">
        <v>35.445650373026162</v>
      </c>
      <c r="D44" s="4"/>
      <c r="E44" s="4"/>
      <c r="F44" s="4"/>
      <c r="G44" s="4"/>
      <c r="H44" s="4"/>
      <c r="I44" s="4"/>
      <c r="J44" s="4"/>
      <c r="K44" s="4"/>
      <c r="L44" s="4"/>
      <c r="M44" s="13">
        <f t="shared" si="0"/>
        <v>0</v>
      </c>
      <c r="N44" s="13">
        <f t="shared" si="1"/>
        <v>0</v>
      </c>
    </row>
    <row r="45" spans="1:14" x14ac:dyDescent="0.25">
      <c r="A45" t="s">
        <v>129</v>
      </c>
      <c r="B45" s="26">
        <v>18.543074251520004</v>
      </c>
      <c r="C45" s="26">
        <v>39.404032784480002</v>
      </c>
      <c r="D45" s="4"/>
      <c r="E45" s="4"/>
      <c r="F45" s="4"/>
      <c r="G45" s="4"/>
      <c r="H45" s="4"/>
      <c r="I45" s="4"/>
      <c r="J45" s="4"/>
      <c r="K45" s="4"/>
      <c r="L45" s="4"/>
      <c r="M45" s="13">
        <f t="shared" si="0"/>
        <v>0</v>
      </c>
      <c r="N45" s="13">
        <f t="shared" si="1"/>
        <v>0</v>
      </c>
    </row>
    <row r="46" spans="1:14" x14ac:dyDescent="0.25">
      <c r="A46" t="s">
        <v>130</v>
      </c>
      <c r="B46" s="26">
        <v>18.543074251520004</v>
      </c>
      <c r="C46" s="26">
        <v>42.880859206640004</v>
      </c>
      <c r="D46" s="4"/>
      <c r="E46" s="4"/>
      <c r="F46" s="4"/>
      <c r="G46" s="4"/>
      <c r="H46" s="4"/>
      <c r="I46" s="4"/>
      <c r="J46" s="4"/>
      <c r="K46" s="4"/>
      <c r="L46" s="4"/>
      <c r="M46" s="13">
        <f t="shared" si="0"/>
        <v>0</v>
      </c>
      <c r="N46" s="13">
        <f t="shared" si="1"/>
        <v>0</v>
      </c>
    </row>
    <row r="47" spans="1:14" x14ac:dyDescent="0.25">
      <c r="A47" t="s">
        <v>30</v>
      </c>
      <c r="B47" s="26">
        <v>19.702016392240001</v>
      </c>
      <c r="C47" s="26">
        <v>44.877350289384083</v>
      </c>
      <c r="D47" s="4"/>
      <c r="E47" s="4"/>
      <c r="F47" s="4"/>
      <c r="G47" s="4"/>
      <c r="H47" s="4"/>
      <c r="I47" s="4"/>
      <c r="J47" s="4"/>
      <c r="K47" s="4"/>
      <c r="L47" s="4"/>
      <c r="M47" s="13">
        <f t="shared" si="0"/>
        <v>0</v>
      </c>
      <c r="N47" s="13">
        <f t="shared" si="1"/>
        <v>0</v>
      </c>
    </row>
    <row r="48" spans="1:14" x14ac:dyDescent="0.25">
      <c r="A48" t="s">
        <v>131</v>
      </c>
      <c r="B48" s="26">
        <v>22.019900673680002</v>
      </c>
      <c r="C48" s="26">
        <v>48.675569910240007</v>
      </c>
      <c r="D48" s="4"/>
      <c r="E48" s="4"/>
      <c r="F48" s="4"/>
      <c r="G48" s="4"/>
      <c r="H48" s="4"/>
      <c r="I48" s="4"/>
      <c r="J48" s="4"/>
      <c r="K48" s="4"/>
      <c r="L48" s="4"/>
      <c r="M48" s="13">
        <f t="shared" si="0"/>
        <v>0</v>
      </c>
      <c r="N48" s="13">
        <f t="shared" si="1"/>
        <v>0</v>
      </c>
    </row>
    <row r="49" spans="1:14" x14ac:dyDescent="0.25">
      <c r="A49" t="s">
        <v>132</v>
      </c>
      <c r="B49" s="26">
        <v>24.337784955120004</v>
      </c>
      <c r="C49" s="26">
        <v>53.311338473120003</v>
      </c>
      <c r="D49" s="4"/>
      <c r="E49" s="4"/>
      <c r="F49" s="4"/>
      <c r="G49" s="4"/>
      <c r="H49" s="4"/>
      <c r="I49" s="4"/>
      <c r="J49" s="4"/>
      <c r="K49" s="4"/>
      <c r="L49" s="4"/>
      <c r="M49" s="13">
        <f t="shared" si="0"/>
        <v>0</v>
      </c>
      <c r="N49" s="13">
        <f t="shared" si="1"/>
        <v>0</v>
      </c>
    </row>
    <row r="50" spans="1:14" x14ac:dyDescent="0.25">
      <c r="A50" t="s">
        <v>8</v>
      </c>
      <c r="D50" s="10" t="s">
        <v>112</v>
      </c>
      <c r="E50" s="11" t="s">
        <v>113</v>
      </c>
      <c r="F50" s="11" t="s">
        <v>114</v>
      </c>
      <c r="G50" s="11" t="s">
        <v>260</v>
      </c>
      <c r="H50" s="11" t="s">
        <v>214</v>
      </c>
      <c r="I50" s="11" t="s">
        <v>265</v>
      </c>
      <c r="J50" s="11" t="s">
        <v>215</v>
      </c>
      <c r="K50" s="11" t="s">
        <v>267</v>
      </c>
      <c r="L50" s="12" t="s">
        <v>268</v>
      </c>
      <c r="M50" s="13"/>
      <c r="N50" s="13"/>
    </row>
    <row r="51" spans="1:14" x14ac:dyDescent="0.25">
      <c r="A51" t="s">
        <v>31</v>
      </c>
      <c r="B51" s="26">
        <v>11.589421407200001</v>
      </c>
      <c r="C51" s="26">
        <v>24.2331556586558</v>
      </c>
      <c r="D51" s="4"/>
      <c r="E51" s="4"/>
      <c r="F51" s="4"/>
      <c r="G51" s="4"/>
      <c r="H51" s="4"/>
      <c r="I51" s="4"/>
      <c r="J51" s="4"/>
      <c r="K51" s="4"/>
      <c r="L51" s="4"/>
      <c r="M51" s="13">
        <f t="shared" si="0"/>
        <v>0</v>
      </c>
      <c r="N51" s="13">
        <f t="shared" si="1"/>
        <v>0</v>
      </c>
    </row>
    <row r="52" spans="1:14" x14ac:dyDescent="0.25">
      <c r="A52" t="s">
        <v>32</v>
      </c>
      <c r="B52" s="26">
        <v>12.74836354792</v>
      </c>
      <c r="C52" s="26">
        <v>26.655669236560001</v>
      </c>
      <c r="D52" s="4"/>
      <c r="E52" s="4">
        <v>0</v>
      </c>
      <c r="F52" s="4"/>
      <c r="G52" s="4"/>
      <c r="H52" s="4">
        <v>0</v>
      </c>
      <c r="I52" s="4"/>
      <c r="J52" s="4"/>
      <c r="K52" s="4"/>
      <c r="L52" s="4"/>
      <c r="M52" s="13">
        <f t="shared" si="0"/>
        <v>0</v>
      </c>
      <c r="N52" s="13">
        <f t="shared" si="1"/>
        <v>0</v>
      </c>
    </row>
    <row r="53" spans="1:14" x14ac:dyDescent="0.25">
      <c r="A53" t="s">
        <v>33</v>
      </c>
      <c r="B53" s="26">
        <v>13.907305688639997</v>
      </c>
      <c r="C53" s="26">
        <v>27.570582665822574</v>
      </c>
      <c r="D53" s="4"/>
      <c r="E53" s="4"/>
      <c r="F53" s="4"/>
      <c r="G53" s="4"/>
      <c r="H53" s="4"/>
      <c r="I53" s="4"/>
      <c r="J53" s="4"/>
      <c r="K53" s="4"/>
      <c r="L53" s="4"/>
      <c r="M53" s="13">
        <f t="shared" si="0"/>
        <v>0</v>
      </c>
      <c r="N53" s="13">
        <f t="shared" si="1"/>
        <v>0</v>
      </c>
    </row>
    <row r="54" spans="1:14" x14ac:dyDescent="0.25">
      <c r="A54" t="s">
        <v>34</v>
      </c>
      <c r="B54" s="26">
        <v>13.907305688639997</v>
      </c>
      <c r="C54" s="26">
        <v>29.619664688605113</v>
      </c>
      <c r="D54" s="4"/>
      <c r="E54" s="4"/>
      <c r="F54" s="4"/>
      <c r="G54" s="4"/>
      <c r="H54" s="4"/>
      <c r="I54" s="4"/>
      <c r="J54" s="4"/>
      <c r="K54" s="4"/>
      <c r="L54" s="4"/>
      <c r="M54" s="13">
        <f t="shared" si="0"/>
        <v>0</v>
      </c>
      <c r="N54" s="13">
        <f t="shared" si="1"/>
        <v>0</v>
      </c>
    </row>
    <row r="55" spans="1:14" x14ac:dyDescent="0.25">
      <c r="A55" t="s">
        <v>35</v>
      </c>
      <c r="B55" s="26">
        <v>16.225189970079999</v>
      </c>
      <c r="C55" s="26">
        <v>32.208624609605806</v>
      </c>
      <c r="D55" s="4"/>
      <c r="E55" s="4"/>
      <c r="F55" s="4"/>
      <c r="G55" s="4"/>
      <c r="H55" s="4"/>
      <c r="I55" s="4"/>
      <c r="J55" s="4"/>
      <c r="K55" s="4"/>
      <c r="L55" s="4"/>
      <c r="M55" s="13">
        <f t="shared" si="0"/>
        <v>0</v>
      </c>
      <c r="N55" s="13">
        <f t="shared" si="1"/>
        <v>0</v>
      </c>
    </row>
    <row r="56" spans="1:14" x14ac:dyDescent="0.25">
      <c r="A56" t="s">
        <v>36</v>
      </c>
      <c r="B56" s="26">
        <v>18.543074251520004</v>
      </c>
      <c r="C56" s="26">
        <v>38.245090643760001</v>
      </c>
      <c r="D56" s="4"/>
      <c r="E56" s="4"/>
      <c r="F56" s="4"/>
      <c r="G56" s="4"/>
      <c r="H56" s="4"/>
      <c r="I56" s="4"/>
      <c r="J56" s="4"/>
      <c r="K56" s="4"/>
      <c r="L56" s="4"/>
      <c r="M56" s="13">
        <f t="shared" si="0"/>
        <v>0</v>
      </c>
      <c r="N56" s="13">
        <f t="shared" si="1"/>
        <v>0</v>
      </c>
    </row>
    <row r="57" spans="1:14" x14ac:dyDescent="0.25">
      <c r="A57" t="s">
        <v>133</v>
      </c>
      <c r="B57" s="26">
        <v>19.702016392240001</v>
      </c>
      <c r="C57" s="26">
        <v>41.72191706592001</v>
      </c>
      <c r="D57" s="4"/>
      <c r="E57" s="4"/>
      <c r="F57" s="4"/>
      <c r="G57" s="4"/>
      <c r="H57" s="4"/>
      <c r="I57" s="4"/>
      <c r="J57" s="4"/>
      <c r="K57" s="4"/>
      <c r="L57" s="4"/>
      <c r="M57" s="13">
        <f t="shared" si="0"/>
        <v>0</v>
      </c>
      <c r="N57" s="13">
        <f t="shared" si="1"/>
        <v>0</v>
      </c>
    </row>
    <row r="58" spans="1:14" x14ac:dyDescent="0.25">
      <c r="A58" t="s">
        <v>134</v>
      </c>
      <c r="B58" s="26">
        <v>20.860958532960005</v>
      </c>
      <c r="C58" s="26">
        <v>45.198743488079998</v>
      </c>
      <c r="D58" s="4"/>
      <c r="E58" s="4"/>
      <c r="F58" s="4"/>
      <c r="G58" s="4"/>
      <c r="H58" s="4"/>
      <c r="I58" s="4"/>
      <c r="J58" s="4"/>
      <c r="K58" s="4"/>
      <c r="L58" s="4"/>
      <c r="M58" s="13">
        <f t="shared" si="0"/>
        <v>0</v>
      </c>
      <c r="N58" s="13">
        <f t="shared" si="1"/>
        <v>0</v>
      </c>
    </row>
    <row r="59" spans="1:14" x14ac:dyDescent="0.25">
      <c r="A59" t="s">
        <v>37</v>
      </c>
      <c r="B59" s="26">
        <v>22.019900673680002</v>
      </c>
      <c r="C59" s="26">
        <v>47.349745664178592</v>
      </c>
      <c r="D59" s="4"/>
      <c r="E59" s="4"/>
      <c r="F59" s="4"/>
      <c r="G59" s="4"/>
      <c r="H59" s="4"/>
      <c r="I59" s="4"/>
      <c r="J59" s="4"/>
      <c r="K59" s="4"/>
      <c r="L59" s="4"/>
      <c r="M59" s="13">
        <f t="shared" si="0"/>
        <v>0</v>
      </c>
      <c r="N59" s="13">
        <f t="shared" si="1"/>
        <v>0</v>
      </c>
    </row>
    <row r="60" spans="1:14" x14ac:dyDescent="0.25">
      <c r="A60" t="s">
        <v>135</v>
      </c>
      <c r="B60" s="26">
        <v>24.337784955120004</v>
      </c>
      <c r="C60" s="26">
        <v>52.152396332400009</v>
      </c>
      <c r="D60" s="4"/>
      <c r="E60" s="4"/>
      <c r="F60" s="4"/>
      <c r="G60" s="4"/>
      <c r="H60" s="4"/>
      <c r="I60" s="4"/>
      <c r="J60" s="4"/>
      <c r="K60" s="4"/>
      <c r="L60" s="4"/>
      <c r="M60" s="13">
        <f t="shared" si="0"/>
        <v>0</v>
      </c>
      <c r="N60" s="13">
        <f t="shared" si="1"/>
        <v>0</v>
      </c>
    </row>
    <row r="61" spans="1:14" x14ac:dyDescent="0.25">
      <c r="A61" t="s">
        <v>136</v>
      </c>
      <c r="B61" s="26">
        <v>27.814611377279995</v>
      </c>
      <c r="C61" s="26">
        <v>64.900759880319995</v>
      </c>
      <c r="D61" s="4"/>
      <c r="E61" s="4"/>
      <c r="F61" s="4"/>
      <c r="G61" s="4"/>
      <c r="H61" s="4"/>
      <c r="I61" s="4"/>
      <c r="J61" s="4"/>
      <c r="K61" s="4"/>
      <c r="L61" s="4"/>
      <c r="M61" s="13">
        <f t="shared" si="0"/>
        <v>0</v>
      </c>
      <c r="N61" s="13">
        <f t="shared" si="1"/>
        <v>0</v>
      </c>
    </row>
    <row r="62" spans="1:14" x14ac:dyDescent="0.25">
      <c r="D62" s="10" t="s">
        <v>112</v>
      </c>
      <c r="E62" s="11" t="s">
        <v>113</v>
      </c>
      <c r="F62" s="11" t="s">
        <v>114</v>
      </c>
      <c r="G62" s="11" t="s">
        <v>260</v>
      </c>
      <c r="H62" s="11" t="s">
        <v>214</v>
      </c>
      <c r="I62" s="11" t="s">
        <v>265</v>
      </c>
      <c r="J62" s="11" t="s">
        <v>215</v>
      </c>
      <c r="K62" s="11" t="s">
        <v>267</v>
      </c>
      <c r="L62" s="12" t="s">
        <v>268</v>
      </c>
      <c r="M62" s="13"/>
      <c r="N62" s="13"/>
    </row>
    <row r="63" spans="1:14" x14ac:dyDescent="0.25">
      <c r="A63" t="s">
        <v>38</v>
      </c>
      <c r="B63" s="26">
        <v>12.74836354792</v>
      </c>
      <c r="C63" s="26">
        <v>25.300641502859879</v>
      </c>
      <c r="D63" s="4"/>
      <c r="E63" s="4"/>
      <c r="F63" s="4"/>
      <c r="G63" s="4"/>
      <c r="H63" s="4"/>
      <c r="I63" s="4"/>
      <c r="J63" s="4"/>
      <c r="K63" s="4"/>
      <c r="L63" s="4"/>
      <c r="M63" s="13">
        <f t="shared" si="0"/>
        <v>0</v>
      </c>
      <c r="N63" s="13">
        <f t="shared" si="1"/>
        <v>0</v>
      </c>
    </row>
    <row r="64" spans="1:14" x14ac:dyDescent="0.25">
      <c r="A64" t="s">
        <v>39</v>
      </c>
      <c r="B64" s="26">
        <v>13.907305688639997</v>
      </c>
      <c r="C64" s="26">
        <v>27.814611377279995</v>
      </c>
      <c r="D64" s="4"/>
      <c r="E64" s="4">
        <v>0</v>
      </c>
      <c r="F64" s="4"/>
      <c r="G64" s="4"/>
      <c r="H64" s="4">
        <v>0</v>
      </c>
      <c r="I64" s="4"/>
      <c r="J64" s="4"/>
      <c r="K64" s="4"/>
      <c r="L64" s="4"/>
      <c r="M64" s="13">
        <f t="shared" si="0"/>
        <v>0</v>
      </c>
      <c r="N64" s="13">
        <f t="shared" si="1"/>
        <v>0</v>
      </c>
    </row>
    <row r="65" spans="1:14" x14ac:dyDescent="0.25">
      <c r="A65" t="s">
        <v>40</v>
      </c>
      <c r="B65" s="26">
        <v>15.066247829359998</v>
      </c>
      <c r="C65" s="26">
        <v>30.132495658719996</v>
      </c>
      <c r="D65" s="4"/>
      <c r="E65" s="4"/>
      <c r="F65" s="4"/>
      <c r="G65" s="4"/>
      <c r="H65" s="4"/>
      <c r="I65" s="4"/>
      <c r="J65" s="4"/>
      <c r="K65" s="4"/>
      <c r="L65" s="4"/>
      <c r="M65" s="13">
        <f t="shared" si="0"/>
        <v>0</v>
      </c>
      <c r="N65" s="13">
        <f t="shared" si="1"/>
        <v>0</v>
      </c>
    </row>
    <row r="66" spans="1:14" x14ac:dyDescent="0.25">
      <c r="A66" t="s">
        <v>41</v>
      </c>
      <c r="B66" s="26">
        <v>16.225189970079999</v>
      </c>
      <c r="C66" s="26">
        <v>32.135004896212422</v>
      </c>
      <c r="D66" s="4"/>
      <c r="E66" s="4"/>
      <c r="F66" s="4"/>
      <c r="G66" s="4"/>
      <c r="H66" s="4"/>
      <c r="I66" s="4"/>
      <c r="J66" s="4"/>
      <c r="K66" s="4"/>
      <c r="L66" s="4"/>
      <c r="M66" s="13">
        <f t="shared" si="0"/>
        <v>0</v>
      </c>
      <c r="N66" s="13">
        <f t="shared" si="1"/>
        <v>0</v>
      </c>
    </row>
    <row r="67" spans="1:14" x14ac:dyDescent="0.25">
      <c r="A67" t="s">
        <v>42</v>
      </c>
      <c r="B67" s="26">
        <v>18.543074251520004</v>
      </c>
      <c r="C67" s="26">
        <v>37.086148503040008</v>
      </c>
      <c r="D67" s="4"/>
      <c r="E67" s="4"/>
      <c r="F67" s="4"/>
      <c r="G67" s="4"/>
      <c r="H67" s="4"/>
      <c r="I67" s="4"/>
      <c r="J67" s="4"/>
      <c r="K67" s="4"/>
      <c r="L67" s="4"/>
      <c r="M67" s="13">
        <f t="shared" si="0"/>
        <v>0</v>
      </c>
      <c r="N67" s="13">
        <f t="shared" si="1"/>
        <v>0</v>
      </c>
    </row>
    <row r="68" spans="1:14" x14ac:dyDescent="0.25">
      <c r="A68" t="s">
        <v>43</v>
      </c>
      <c r="B68" s="26">
        <v>19.702016392240001</v>
      </c>
      <c r="C68" s="26">
        <v>40.562974925199995</v>
      </c>
      <c r="D68" s="4"/>
      <c r="E68" s="4"/>
      <c r="F68" s="4"/>
      <c r="G68" s="4"/>
      <c r="H68" s="4"/>
      <c r="I68" s="4"/>
      <c r="J68" s="4"/>
      <c r="K68" s="4"/>
      <c r="L68" s="4"/>
      <c r="M68" s="13">
        <f t="shared" ref="M68:M130" si="2">IFERROR((ROUND((B68*D68)+((B68*E68)*1.15)+(B68*F68*1.35),2)),"REVISAR")</f>
        <v>0</v>
      </c>
      <c r="N68" s="13">
        <f t="shared" ref="N68:N130" si="3">IFERROR((ROUND((G68*C68)+(H68*C68*1.1)+(I68*C68*1.15)+(J68*C68*1.15*1.1)+(K68*C68*1.35)+(L68*C68*1.35*1.1),2)),"REVISAR")</f>
        <v>0</v>
      </c>
    </row>
    <row r="69" spans="1:14" x14ac:dyDescent="0.25">
      <c r="A69" t="s">
        <v>137</v>
      </c>
      <c r="B69" s="26">
        <v>22.019900673680002</v>
      </c>
      <c r="C69" s="26">
        <v>44.039801347360005</v>
      </c>
      <c r="D69" s="4"/>
      <c r="E69" s="4"/>
      <c r="F69" s="4"/>
      <c r="G69" s="4"/>
      <c r="H69" s="4"/>
      <c r="I69" s="4"/>
      <c r="J69" s="4"/>
      <c r="K69" s="4"/>
      <c r="L69" s="4"/>
      <c r="M69" s="13">
        <f t="shared" si="2"/>
        <v>0</v>
      </c>
      <c r="N69" s="13">
        <f t="shared" si="3"/>
        <v>0</v>
      </c>
    </row>
    <row r="70" spans="1:14" x14ac:dyDescent="0.25">
      <c r="A70" t="s">
        <v>138</v>
      </c>
      <c r="B70" s="26">
        <v>23.178842814400003</v>
      </c>
      <c r="C70" s="26">
        <v>48.675569910240007</v>
      </c>
      <c r="D70" s="4"/>
      <c r="E70" s="4"/>
      <c r="F70" s="4"/>
      <c r="G70" s="4"/>
      <c r="H70" s="4"/>
      <c r="I70" s="4"/>
      <c r="J70" s="4"/>
      <c r="K70" s="4"/>
      <c r="L70" s="4"/>
      <c r="M70" s="13">
        <f t="shared" si="2"/>
        <v>0</v>
      </c>
      <c r="N70" s="13">
        <f t="shared" si="3"/>
        <v>0</v>
      </c>
    </row>
    <row r="71" spans="1:14" x14ac:dyDescent="0.25">
      <c r="A71" t="s">
        <v>44</v>
      </c>
      <c r="B71" s="26">
        <v>24.337784955120004</v>
      </c>
      <c r="C71" s="26">
        <v>52.152396332400009</v>
      </c>
      <c r="D71" s="4"/>
      <c r="E71" s="4"/>
      <c r="F71" s="4"/>
      <c r="G71" s="4"/>
      <c r="H71" s="4"/>
      <c r="I71" s="4"/>
      <c r="J71" s="4"/>
      <c r="K71" s="4"/>
      <c r="L71" s="4"/>
      <c r="M71" s="13">
        <f t="shared" si="2"/>
        <v>0</v>
      </c>
      <c r="N71" s="13">
        <f t="shared" si="3"/>
        <v>0</v>
      </c>
    </row>
    <row r="72" spans="1:14" x14ac:dyDescent="0.25">
      <c r="A72" t="s">
        <v>139</v>
      </c>
      <c r="B72" s="26">
        <v>26.655669236560001</v>
      </c>
      <c r="C72" s="26">
        <v>55.62922275455999</v>
      </c>
      <c r="D72" s="4"/>
      <c r="E72" s="4"/>
      <c r="F72" s="4"/>
      <c r="G72" s="4"/>
      <c r="H72" s="4"/>
      <c r="I72" s="4"/>
      <c r="J72" s="4"/>
      <c r="K72" s="4"/>
      <c r="L72" s="4"/>
      <c r="M72" s="13">
        <f t="shared" si="2"/>
        <v>0</v>
      </c>
      <c r="N72" s="13">
        <f t="shared" si="3"/>
        <v>0</v>
      </c>
    </row>
    <row r="73" spans="1:14" x14ac:dyDescent="0.25">
      <c r="A73" t="s">
        <v>140</v>
      </c>
      <c r="B73" s="26">
        <v>30.132495658719996</v>
      </c>
      <c r="C73" s="26">
        <v>69.536528443199998</v>
      </c>
      <c r="D73" s="4"/>
      <c r="E73" s="4"/>
      <c r="F73" s="4"/>
      <c r="G73" s="4"/>
      <c r="H73" s="4"/>
      <c r="I73" s="4"/>
      <c r="J73" s="4"/>
      <c r="K73" s="4"/>
      <c r="L73" s="4"/>
      <c r="M73" s="13">
        <f t="shared" si="2"/>
        <v>0</v>
      </c>
      <c r="N73" s="13">
        <f t="shared" si="3"/>
        <v>0</v>
      </c>
    </row>
    <row r="74" spans="1:14" x14ac:dyDescent="0.25">
      <c r="D74" s="10" t="s">
        <v>112</v>
      </c>
      <c r="E74" s="11" t="s">
        <v>113</v>
      </c>
      <c r="F74" s="11" t="s">
        <v>114</v>
      </c>
      <c r="G74" s="11" t="s">
        <v>260</v>
      </c>
      <c r="H74" s="11" t="s">
        <v>214</v>
      </c>
      <c r="I74" s="11" t="s">
        <v>265</v>
      </c>
      <c r="J74" s="11" t="s">
        <v>215</v>
      </c>
      <c r="K74" s="11" t="s">
        <v>267</v>
      </c>
      <c r="L74" s="12" t="s">
        <v>268</v>
      </c>
      <c r="M74" s="13"/>
      <c r="N74" s="13"/>
    </row>
    <row r="75" spans="1:14" x14ac:dyDescent="0.25">
      <c r="A75" t="s">
        <v>45</v>
      </c>
      <c r="B75" s="26">
        <v>13.907305688639997</v>
      </c>
      <c r="C75" s="26">
        <v>27.642786615496853</v>
      </c>
      <c r="D75" s="4"/>
      <c r="E75" s="4"/>
      <c r="F75" s="4"/>
      <c r="G75" s="4"/>
      <c r="H75" s="4"/>
      <c r="I75" s="4"/>
      <c r="J75" s="4"/>
      <c r="K75" s="4"/>
      <c r="L75" s="4"/>
      <c r="M75" s="13">
        <f t="shared" si="2"/>
        <v>0</v>
      </c>
      <c r="N75" s="13">
        <f t="shared" si="3"/>
        <v>0</v>
      </c>
    </row>
    <row r="76" spans="1:14" x14ac:dyDescent="0.25">
      <c r="A76" t="s">
        <v>46</v>
      </c>
      <c r="B76" s="26">
        <v>15.066247829359998</v>
      </c>
      <c r="C76" s="26">
        <v>28.787195621772224</v>
      </c>
      <c r="D76" s="4"/>
      <c r="E76" s="4">
        <v>0</v>
      </c>
      <c r="F76" s="4"/>
      <c r="G76" s="4"/>
      <c r="H76" s="4">
        <v>0</v>
      </c>
      <c r="I76" s="4"/>
      <c r="J76" s="4"/>
      <c r="K76" s="4"/>
      <c r="L76" s="4"/>
      <c r="M76" s="13">
        <f t="shared" si="2"/>
        <v>0</v>
      </c>
      <c r="N76" s="13">
        <f t="shared" si="3"/>
        <v>0</v>
      </c>
    </row>
    <row r="77" spans="1:14" x14ac:dyDescent="0.25">
      <c r="A77" t="s">
        <v>47</v>
      </c>
      <c r="B77" s="26">
        <v>16.225189970079999</v>
      </c>
      <c r="C77" s="26">
        <v>30.922639231420085</v>
      </c>
      <c r="D77" s="4"/>
      <c r="E77" s="4"/>
      <c r="F77" s="4"/>
      <c r="G77" s="4"/>
      <c r="H77" s="4"/>
      <c r="I77" s="4"/>
      <c r="J77" s="4"/>
      <c r="K77" s="4"/>
      <c r="L77" s="4"/>
      <c r="M77" s="13">
        <f t="shared" si="2"/>
        <v>0</v>
      </c>
      <c r="N77" s="13">
        <f t="shared" si="3"/>
        <v>0</v>
      </c>
    </row>
    <row r="78" spans="1:14" x14ac:dyDescent="0.25">
      <c r="A78" t="s">
        <v>48</v>
      </c>
      <c r="B78" s="26">
        <v>17.3841321108</v>
      </c>
      <c r="C78" s="26">
        <v>34.768264221599999</v>
      </c>
      <c r="D78" s="4"/>
      <c r="E78" s="4"/>
      <c r="F78" s="4"/>
      <c r="G78" s="4"/>
      <c r="H78" s="4"/>
      <c r="I78" s="4"/>
      <c r="J78" s="4"/>
      <c r="K78" s="4"/>
      <c r="L78" s="4"/>
      <c r="M78" s="13">
        <f t="shared" si="2"/>
        <v>0</v>
      </c>
      <c r="N78" s="13">
        <f t="shared" si="3"/>
        <v>0</v>
      </c>
    </row>
    <row r="79" spans="1:14" x14ac:dyDescent="0.25">
      <c r="A79" t="s">
        <v>49</v>
      </c>
      <c r="B79" s="26">
        <v>18.543074251520004</v>
      </c>
      <c r="C79" s="26">
        <v>38.245090643760001</v>
      </c>
      <c r="D79" s="4"/>
      <c r="E79" s="4"/>
      <c r="F79" s="4"/>
      <c r="G79" s="4"/>
      <c r="H79" s="4"/>
      <c r="I79" s="4"/>
      <c r="J79" s="4"/>
      <c r="K79" s="4"/>
      <c r="L79" s="4"/>
      <c r="M79" s="13">
        <f t="shared" si="2"/>
        <v>0</v>
      </c>
      <c r="N79" s="13">
        <f t="shared" si="3"/>
        <v>0</v>
      </c>
    </row>
    <row r="80" spans="1:14" x14ac:dyDescent="0.25">
      <c r="A80" t="s">
        <v>50</v>
      </c>
      <c r="B80" s="26">
        <v>20.860958532960005</v>
      </c>
      <c r="C80" s="26">
        <v>42.880859206640004</v>
      </c>
      <c r="D80" s="4"/>
      <c r="E80" s="4"/>
      <c r="F80" s="4"/>
      <c r="G80" s="29"/>
      <c r="H80" s="29"/>
      <c r="I80" s="29"/>
      <c r="J80" s="29"/>
      <c r="K80" s="4"/>
      <c r="L80" s="4"/>
      <c r="M80" s="13">
        <f t="shared" si="2"/>
        <v>0</v>
      </c>
      <c r="N80" s="13">
        <f t="shared" si="3"/>
        <v>0</v>
      </c>
    </row>
    <row r="81" spans="1:14" x14ac:dyDescent="0.25">
      <c r="A81" t="s">
        <v>141</v>
      </c>
      <c r="B81" s="26">
        <v>23.178842814400003</v>
      </c>
      <c r="C81" s="13"/>
      <c r="D81" s="4"/>
      <c r="E81" s="4"/>
      <c r="F81" s="28"/>
      <c r="G81" s="31"/>
      <c r="H81" s="30"/>
      <c r="I81" s="30"/>
      <c r="J81" s="30"/>
      <c r="K81" s="1"/>
      <c r="L81" s="1"/>
      <c r="M81" s="13">
        <f t="shared" si="2"/>
        <v>0</v>
      </c>
      <c r="N81" s="13">
        <f t="shared" si="3"/>
        <v>0</v>
      </c>
    </row>
    <row r="82" spans="1:14" x14ac:dyDescent="0.25">
      <c r="A82" t="s">
        <v>142</v>
      </c>
      <c r="B82" s="26">
        <v>24.337784955120004</v>
      </c>
      <c r="C82" s="13"/>
      <c r="D82" s="4"/>
      <c r="E82" s="4"/>
      <c r="F82" s="28"/>
      <c r="G82" s="32"/>
      <c r="I82" s="1"/>
      <c r="J82" s="1"/>
      <c r="K82" s="1"/>
      <c r="L82" s="1"/>
      <c r="M82" s="13">
        <f t="shared" si="2"/>
        <v>0</v>
      </c>
      <c r="N82" s="13">
        <f t="shared" si="3"/>
        <v>0</v>
      </c>
    </row>
    <row r="83" spans="1:14" x14ac:dyDescent="0.25">
      <c r="A83" t="s">
        <v>143</v>
      </c>
      <c r="B83" s="26">
        <v>26.655669236560001</v>
      </c>
      <c r="C83" s="13"/>
      <c r="D83" s="4"/>
      <c r="E83" s="4"/>
      <c r="F83" s="28"/>
      <c r="G83" s="32"/>
      <c r="I83" s="1"/>
      <c r="J83" s="1"/>
      <c r="K83" s="1"/>
      <c r="L83" s="1"/>
      <c r="M83" s="13">
        <f t="shared" si="2"/>
        <v>0</v>
      </c>
      <c r="N83" s="13">
        <f t="shared" si="3"/>
        <v>0</v>
      </c>
    </row>
    <row r="84" spans="1:14" x14ac:dyDescent="0.25">
      <c r="A84" t="s">
        <v>144</v>
      </c>
      <c r="B84" s="26">
        <v>28.973553517999999</v>
      </c>
      <c r="C84" s="13"/>
      <c r="D84" s="4"/>
      <c r="E84" s="4"/>
      <c r="F84" s="28"/>
      <c r="G84" s="32"/>
      <c r="I84" s="1"/>
      <c r="J84" s="1"/>
      <c r="K84" s="1"/>
      <c r="L84" s="1"/>
      <c r="M84" s="13">
        <f t="shared" si="2"/>
        <v>0</v>
      </c>
      <c r="N84" s="13">
        <f t="shared" si="3"/>
        <v>0</v>
      </c>
    </row>
    <row r="85" spans="1:14" x14ac:dyDescent="0.25">
      <c r="A85" t="s">
        <v>145</v>
      </c>
      <c r="B85" s="26">
        <v>33.609322080879998</v>
      </c>
      <c r="C85" s="13"/>
      <c r="D85" s="4"/>
      <c r="E85" s="4"/>
      <c r="F85" s="28"/>
      <c r="G85" s="33"/>
      <c r="H85" s="34"/>
      <c r="I85" s="34"/>
      <c r="J85" s="34"/>
      <c r="K85" s="1"/>
      <c r="L85" s="1"/>
      <c r="M85" s="13">
        <f t="shared" si="2"/>
        <v>0</v>
      </c>
      <c r="N85" s="13">
        <f t="shared" si="3"/>
        <v>0</v>
      </c>
    </row>
    <row r="86" spans="1:14" x14ac:dyDescent="0.25">
      <c r="D86" s="10" t="s">
        <v>112</v>
      </c>
      <c r="E86" s="11" t="s">
        <v>113</v>
      </c>
      <c r="F86" s="11" t="s">
        <v>114</v>
      </c>
      <c r="G86" s="11" t="s">
        <v>260</v>
      </c>
      <c r="H86" s="11" t="s">
        <v>214</v>
      </c>
      <c r="I86" s="11" t="s">
        <v>265</v>
      </c>
      <c r="J86" s="11" t="s">
        <v>215</v>
      </c>
      <c r="K86" s="11" t="s">
        <v>267</v>
      </c>
      <c r="L86" s="12" t="s">
        <v>268</v>
      </c>
      <c r="M86" s="13"/>
      <c r="N86" s="13"/>
    </row>
    <row r="87" spans="1:14" x14ac:dyDescent="0.25">
      <c r="A87" t="s">
        <v>51</v>
      </c>
      <c r="B87" s="26">
        <v>14.405542496799999</v>
      </c>
      <c r="C87" s="26">
        <v>28.594460294400001</v>
      </c>
      <c r="D87" s="4"/>
      <c r="E87" s="4"/>
      <c r="F87" s="4"/>
      <c r="G87" s="4"/>
      <c r="H87" s="4"/>
      <c r="I87" s="4"/>
      <c r="J87" s="4"/>
      <c r="K87" s="4"/>
      <c r="L87" s="4"/>
      <c r="M87" s="13">
        <f t="shared" si="2"/>
        <v>0</v>
      </c>
      <c r="N87" s="13">
        <f t="shared" si="3"/>
        <v>0</v>
      </c>
    </row>
    <row r="88" spans="1:14" x14ac:dyDescent="0.25">
      <c r="A88" t="s">
        <v>52</v>
      </c>
      <c r="B88" s="26">
        <v>15.5969783424</v>
      </c>
      <c r="C88" s="26">
        <v>31.1939566848</v>
      </c>
      <c r="D88" s="4"/>
      <c r="E88" s="4">
        <v>0</v>
      </c>
      <c r="F88" s="4"/>
      <c r="G88" s="4"/>
      <c r="H88" s="4">
        <v>0</v>
      </c>
      <c r="I88" s="4"/>
      <c r="J88" s="4"/>
      <c r="K88" s="4"/>
      <c r="L88" s="4"/>
      <c r="M88" s="13">
        <f t="shared" si="2"/>
        <v>0</v>
      </c>
      <c r="N88" s="13">
        <f t="shared" si="3"/>
        <v>0</v>
      </c>
    </row>
    <row r="89" spans="1:14" x14ac:dyDescent="0.25">
      <c r="A89" t="s">
        <v>53</v>
      </c>
      <c r="B89" s="26">
        <v>17.546600635199997</v>
      </c>
      <c r="C89" s="26">
        <v>33.576828376000002</v>
      </c>
      <c r="D89" s="4"/>
      <c r="E89" s="4"/>
      <c r="F89" s="4"/>
      <c r="G89" s="4"/>
      <c r="H89" s="4"/>
      <c r="I89" s="4"/>
      <c r="J89" s="4"/>
      <c r="K89" s="4"/>
      <c r="L89" s="4"/>
      <c r="M89" s="13">
        <f t="shared" si="2"/>
        <v>0</v>
      </c>
      <c r="N89" s="13">
        <f t="shared" si="3"/>
        <v>0</v>
      </c>
    </row>
    <row r="90" spans="1:14" x14ac:dyDescent="0.25">
      <c r="A90" t="s">
        <v>54</v>
      </c>
      <c r="B90" s="26">
        <v>19.062973529600001</v>
      </c>
      <c r="C90" s="26">
        <v>37.801010010399992</v>
      </c>
      <c r="D90" s="4"/>
      <c r="E90" s="4"/>
      <c r="F90" s="4"/>
      <c r="G90" s="4"/>
      <c r="H90" s="4"/>
      <c r="I90" s="4"/>
      <c r="J90" s="4"/>
      <c r="K90" s="4"/>
      <c r="L90" s="4"/>
      <c r="M90" s="13">
        <f t="shared" si="2"/>
        <v>0</v>
      </c>
      <c r="N90" s="13">
        <f t="shared" si="3"/>
        <v>0</v>
      </c>
    </row>
    <row r="91" spans="1:14" x14ac:dyDescent="0.25">
      <c r="A91" t="s">
        <v>55</v>
      </c>
      <c r="B91" s="26">
        <v>20.037784675999998</v>
      </c>
      <c r="C91" s="26">
        <v>41.375317547199998</v>
      </c>
      <c r="D91" s="4"/>
      <c r="E91" s="4"/>
      <c r="F91" s="4"/>
      <c r="G91" s="4"/>
      <c r="H91" s="4"/>
      <c r="I91" s="4"/>
      <c r="J91" s="4"/>
      <c r="K91" s="4"/>
      <c r="L91" s="4"/>
      <c r="M91" s="13">
        <f t="shared" si="2"/>
        <v>0</v>
      </c>
      <c r="N91" s="13">
        <f t="shared" si="3"/>
        <v>0</v>
      </c>
    </row>
    <row r="92" spans="1:14" x14ac:dyDescent="0.25">
      <c r="A92" t="s">
        <v>56</v>
      </c>
      <c r="B92" s="26">
        <v>24.261966310399998</v>
      </c>
      <c r="C92" s="26">
        <v>43.324939839999999</v>
      </c>
      <c r="D92" s="4"/>
      <c r="E92" s="4"/>
      <c r="F92" s="4"/>
      <c r="G92" s="29"/>
      <c r="H92" s="29"/>
      <c r="I92" s="29"/>
      <c r="J92" s="29"/>
      <c r="K92" s="4"/>
      <c r="L92" s="4"/>
      <c r="M92" s="13">
        <f t="shared" si="2"/>
        <v>0</v>
      </c>
      <c r="N92" s="13">
        <f t="shared" si="3"/>
        <v>0</v>
      </c>
    </row>
    <row r="93" spans="1:14" x14ac:dyDescent="0.25">
      <c r="A93" t="s">
        <v>146</v>
      </c>
      <c r="B93" s="26">
        <v>25.236777456799995</v>
      </c>
      <c r="C93" s="13"/>
      <c r="D93" s="4"/>
      <c r="E93" s="4"/>
      <c r="F93" s="28"/>
      <c r="G93" s="31"/>
      <c r="H93" s="30"/>
      <c r="I93" s="30"/>
      <c r="J93" s="30"/>
      <c r="K93" s="1"/>
      <c r="L93" s="1"/>
      <c r="M93" s="13">
        <f t="shared" si="2"/>
        <v>0</v>
      </c>
      <c r="N93" s="13">
        <f t="shared" si="3"/>
        <v>0</v>
      </c>
    </row>
    <row r="94" spans="1:14" x14ac:dyDescent="0.25">
      <c r="A94" t="s">
        <v>147</v>
      </c>
      <c r="B94" s="26">
        <v>26.6448380016</v>
      </c>
      <c r="C94" s="13"/>
      <c r="D94" s="4"/>
      <c r="E94" s="4"/>
      <c r="F94" s="28"/>
      <c r="G94" s="32"/>
      <c r="I94" s="1"/>
      <c r="J94" s="1"/>
      <c r="K94" s="1"/>
      <c r="L94" s="1"/>
      <c r="M94" s="13">
        <f t="shared" si="2"/>
        <v>0</v>
      </c>
      <c r="N94" s="13">
        <f t="shared" si="3"/>
        <v>0</v>
      </c>
    </row>
    <row r="95" spans="1:14" x14ac:dyDescent="0.25">
      <c r="A95" t="s">
        <v>148</v>
      </c>
      <c r="B95" s="26">
        <v>28.702772644</v>
      </c>
      <c r="C95" s="13"/>
      <c r="D95" s="4"/>
      <c r="E95" s="4"/>
      <c r="F95" s="28"/>
      <c r="G95" s="32"/>
      <c r="I95" s="1"/>
      <c r="J95" s="1"/>
      <c r="K95" s="1"/>
      <c r="L95" s="1"/>
      <c r="M95" s="13">
        <f t="shared" si="2"/>
        <v>0</v>
      </c>
      <c r="N95" s="13">
        <f t="shared" si="3"/>
        <v>0</v>
      </c>
    </row>
    <row r="96" spans="1:14" x14ac:dyDescent="0.25">
      <c r="A96" t="s">
        <v>149</v>
      </c>
      <c r="B96" s="26">
        <v>31.518893733600002</v>
      </c>
      <c r="C96" s="13"/>
      <c r="D96" s="4"/>
      <c r="E96" s="4"/>
      <c r="F96" s="28"/>
      <c r="G96" s="32"/>
      <c r="I96" s="1"/>
      <c r="J96" s="1"/>
      <c r="K96" s="1"/>
      <c r="L96" s="1"/>
      <c r="M96" s="13">
        <f t="shared" si="2"/>
        <v>0</v>
      </c>
      <c r="N96" s="13">
        <f t="shared" si="3"/>
        <v>0</v>
      </c>
    </row>
    <row r="97" spans="1:14" x14ac:dyDescent="0.25">
      <c r="A97" t="s">
        <v>150</v>
      </c>
      <c r="B97" s="26">
        <v>36.501261815200003</v>
      </c>
      <c r="C97" s="13"/>
      <c r="D97" s="4"/>
      <c r="E97" s="4"/>
      <c r="F97" s="28"/>
      <c r="G97" s="33"/>
      <c r="H97" s="34"/>
      <c r="I97" s="34"/>
      <c r="J97" s="34"/>
      <c r="K97" s="1"/>
      <c r="L97" s="1"/>
      <c r="M97" s="13">
        <f t="shared" si="2"/>
        <v>0</v>
      </c>
      <c r="N97" s="13">
        <f t="shared" si="3"/>
        <v>0</v>
      </c>
    </row>
    <row r="98" spans="1:14" x14ac:dyDescent="0.25">
      <c r="D98" s="10" t="s">
        <v>112</v>
      </c>
      <c r="E98" s="11" t="s">
        <v>113</v>
      </c>
      <c r="F98" s="11" t="s">
        <v>114</v>
      </c>
      <c r="G98" s="11" t="s">
        <v>260</v>
      </c>
      <c r="H98" s="11" t="s">
        <v>214</v>
      </c>
      <c r="I98" s="11" t="s">
        <v>265</v>
      </c>
      <c r="J98" s="11" t="s">
        <v>215</v>
      </c>
      <c r="K98" s="11" t="s">
        <v>267</v>
      </c>
      <c r="L98" s="12" t="s">
        <v>268</v>
      </c>
      <c r="M98" s="13"/>
      <c r="N98" s="13"/>
    </row>
    <row r="99" spans="1:14" x14ac:dyDescent="0.25">
      <c r="A99" t="s">
        <v>57</v>
      </c>
      <c r="B99" s="26">
        <v>15.066247829359998</v>
      </c>
      <c r="C99" s="26">
        <v>29.341703078421116</v>
      </c>
      <c r="D99" s="4"/>
      <c r="E99" s="4"/>
      <c r="F99" s="4"/>
      <c r="G99" s="4"/>
      <c r="H99" s="4"/>
      <c r="I99" s="4"/>
      <c r="J99" s="28"/>
      <c r="K99" s="4"/>
      <c r="L99" s="4"/>
      <c r="M99" s="13">
        <f t="shared" si="2"/>
        <v>0</v>
      </c>
      <c r="N99" s="13">
        <f t="shared" si="3"/>
        <v>0</v>
      </c>
    </row>
    <row r="100" spans="1:14" x14ac:dyDescent="0.25">
      <c r="A100" t="s">
        <v>58</v>
      </c>
      <c r="B100" s="26">
        <v>16.225189970079999</v>
      </c>
      <c r="C100" s="26">
        <v>31.943876794133445</v>
      </c>
      <c r="D100" s="4"/>
      <c r="E100" s="4">
        <v>0</v>
      </c>
      <c r="F100" s="4"/>
      <c r="G100" s="4"/>
      <c r="H100" s="4">
        <v>0</v>
      </c>
      <c r="I100" s="4"/>
      <c r="J100" s="28"/>
      <c r="K100" s="4"/>
      <c r="L100" s="4"/>
      <c r="M100" s="13">
        <f t="shared" si="2"/>
        <v>0</v>
      </c>
      <c r="N100" s="13">
        <f t="shared" si="3"/>
        <v>0</v>
      </c>
    </row>
    <row r="101" spans="1:14" x14ac:dyDescent="0.25">
      <c r="A101" t="s">
        <v>59</v>
      </c>
      <c r="B101" s="26">
        <v>18.543074251520004</v>
      </c>
      <c r="C101" s="26">
        <v>34.984347361218248</v>
      </c>
      <c r="D101" s="4"/>
      <c r="E101" s="4"/>
      <c r="F101" s="4"/>
      <c r="G101" s="4"/>
      <c r="H101" s="4"/>
      <c r="I101" s="4"/>
      <c r="J101" s="28"/>
      <c r="K101" s="4"/>
      <c r="L101" s="4"/>
      <c r="M101" s="13">
        <f t="shared" si="2"/>
        <v>0</v>
      </c>
      <c r="N101" s="13">
        <f t="shared" si="3"/>
        <v>0</v>
      </c>
    </row>
    <row r="102" spans="1:14" x14ac:dyDescent="0.25">
      <c r="A102" t="s">
        <v>60</v>
      </c>
      <c r="B102" s="26">
        <v>20.860958532960005</v>
      </c>
      <c r="C102" s="26">
        <v>39.111652543334884</v>
      </c>
      <c r="D102" s="4"/>
      <c r="E102" s="4"/>
      <c r="F102" s="4"/>
      <c r="G102" s="4"/>
      <c r="H102" s="4"/>
      <c r="I102" s="4"/>
      <c r="J102" s="28"/>
      <c r="K102" s="4"/>
      <c r="L102" s="4"/>
      <c r="M102" s="13">
        <f t="shared" si="2"/>
        <v>0</v>
      </c>
      <c r="N102" s="13">
        <f t="shared" si="3"/>
        <v>0</v>
      </c>
    </row>
    <row r="103" spans="1:14" x14ac:dyDescent="0.25">
      <c r="A103" t="s">
        <v>61</v>
      </c>
      <c r="B103" s="26">
        <v>22.019900673680002</v>
      </c>
      <c r="C103" s="26">
        <v>42.274350711502287</v>
      </c>
      <c r="D103" s="4"/>
      <c r="E103" s="4"/>
      <c r="F103" s="4"/>
      <c r="G103" s="4"/>
      <c r="H103" s="4"/>
      <c r="I103" s="4"/>
      <c r="J103" s="28"/>
      <c r="K103" s="4"/>
      <c r="L103" s="4"/>
      <c r="M103" s="13">
        <f t="shared" si="2"/>
        <v>0</v>
      </c>
      <c r="N103" s="13">
        <f t="shared" si="3"/>
        <v>0</v>
      </c>
    </row>
    <row r="104" spans="1:14" s="2" customFormat="1" x14ac:dyDescent="0.25">
      <c r="A104" t="s">
        <v>62</v>
      </c>
      <c r="B104" s="26">
        <v>25.496727095840001</v>
      </c>
      <c r="C104" s="26">
        <v>44.83251777161248</v>
      </c>
      <c r="D104" s="4"/>
      <c r="E104" s="4"/>
      <c r="F104" s="4"/>
      <c r="G104" s="4"/>
      <c r="H104" s="4"/>
      <c r="I104" s="4"/>
      <c r="J104" s="28"/>
      <c r="K104" s="4"/>
      <c r="L104" s="4"/>
      <c r="M104" s="13">
        <f t="shared" si="2"/>
        <v>0</v>
      </c>
      <c r="N104" s="13">
        <f t="shared" si="3"/>
        <v>0</v>
      </c>
    </row>
    <row r="105" spans="1:14" s="2" customFormat="1" x14ac:dyDescent="0.25">
      <c r="A105" t="s">
        <v>8</v>
      </c>
      <c r="C105"/>
      <c r="D105" s="10" t="s">
        <v>112</v>
      </c>
      <c r="E105" s="11" t="s">
        <v>113</v>
      </c>
      <c r="F105" s="11" t="s">
        <v>114</v>
      </c>
      <c r="G105" s="11" t="s">
        <v>260</v>
      </c>
      <c r="H105" s="11" t="s">
        <v>214</v>
      </c>
      <c r="I105" s="11" t="s">
        <v>265</v>
      </c>
      <c r="J105" s="11" t="s">
        <v>215</v>
      </c>
      <c r="K105" s="11" t="s">
        <v>267</v>
      </c>
      <c r="L105" s="12" t="s">
        <v>268</v>
      </c>
      <c r="M105" s="13"/>
      <c r="N105" s="13"/>
    </row>
    <row r="106" spans="1:14" s="2" customFormat="1" x14ac:dyDescent="0.25">
      <c r="A106" t="s">
        <v>63</v>
      </c>
      <c r="B106" s="26">
        <v>15.813603041599999</v>
      </c>
      <c r="C106" s="26">
        <v>30.435770237600003</v>
      </c>
      <c r="D106" s="4"/>
      <c r="E106" s="4"/>
      <c r="F106" s="4"/>
      <c r="G106" s="4"/>
      <c r="H106" s="4"/>
      <c r="I106" s="4"/>
      <c r="J106" s="28"/>
      <c r="K106" s="4"/>
      <c r="L106" s="4"/>
      <c r="M106" s="13">
        <f t="shared" si="2"/>
        <v>0</v>
      </c>
      <c r="N106" s="13">
        <f t="shared" si="3"/>
        <v>0</v>
      </c>
    </row>
    <row r="107" spans="1:14" s="2" customFormat="1" x14ac:dyDescent="0.25">
      <c r="A107" t="s">
        <v>64</v>
      </c>
      <c r="B107" s="26">
        <v>17.005038887199998</v>
      </c>
      <c r="C107" s="26">
        <v>32.7103295792</v>
      </c>
      <c r="D107" s="4"/>
      <c r="E107" s="4">
        <v>0</v>
      </c>
      <c r="F107" s="4"/>
      <c r="G107" s="4"/>
      <c r="H107" s="4">
        <v>0</v>
      </c>
      <c r="I107" s="4"/>
      <c r="J107" s="28"/>
      <c r="K107" s="4"/>
      <c r="L107" s="4"/>
      <c r="M107" s="13">
        <f t="shared" si="2"/>
        <v>0</v>
      </c>
      <c r="N107" s="13">
        <f t="shared" si="3"/>
        <v>0</v>
      </c>
    </row>
    <row r="108" spans="1:14" s="2" customFormat="1" x14ac:dyDescent="0.25">
      <c r="A108" t="s">
        <v>65</v>
      </c>
      <c r="B108" s="26">
        <v>18.521411781600001</v>
      </c>
      <c r="C108" s="26">
        <v>35.20151362</v>
      </c>
      <c r="D108" s="4"/>
      <c r="E108" s="4"/>
      <c r="F108" s="4"/>
      <c r="G108" s="4"/>
      <c r="H108" s="4"/>
      <c r="I108" s="4"/>
      <c r="J108" s="28"/>
      <c r="K108" s="4"/>
      <c r="L108" s="4"/>
      <c r="M108" s="13">
        <f t="shared" si="2"/>
        <v>0</v>
      </c>
      <c r="N108" s="13">
        <f t="shared" si="3"/>
        <v>0</v>
      </c>
    </row>
    <row r="109" spans="1:14" s="2" customFormat="1" x14ac:dyDescent="0.25">
      <c r="A109" t="s">
        <v>66</v>
      </c>
      <c r="B109" s="26">
        <v>20.904283472800003</v>
      </c>
      <c r="C109" s="26">
        <v>39.425695254399997</v>
      </c>
      <c r="D109" s="4"/>
      <c r="E109" s="4"/>
      <c r="F109" s="4"/>
      <c r="G109" s="4"/>
      <c r="H109" s="4"/>
      <c r="I109" s="4"/>
      <c r="J109" s="28"/>
      <c r="K109" s="4"/>
      <c r="L109" s="4"/>
      <c r="M109" s="13">
        <f t="shared" si="2"/>
        <v>0</v>
      </c>
      <c r="N109" s="13">
        <f t="shared" si="3"/>
        <v>0</v>
      </c>
    </row>
    <row r="110" spans="1:14" s="2" customFormat="1" x14ac:dyDescent="0.25">
      <c r="A110" t="s">
        <v>67</v>
      </c>
      <c r="B110" s="26">
        <v>22.528968716799998</v>
      </c>
      <c r="C110" s="26">
        <v>42.891690441600005</v>
      </c>
      <c r="D110" s="4"/>
      <c r="E110" s="4"/>
      <c r="F110" s="4"/>
      <c r="G110" s="4"/>
      <c r="H110" s="4"/>
      <c r="I110" s="4"/>
      <c r="J110" s="28"/>
      <c r="K110" s="4"/>
      <c r="L110" s="4"/>
      <c r="M110" s="13">
        <f t="shared" si="2"/>
        <v>0</v>
      </c>
      <c r="N110" s="13">
        <f t="shared" si="3"/>
        <v>0</v>
      </c>
    </row>
    <row r="111" spans="1:14" s="2" customFormat="1" x14ac:dyDescent="0.25">
      <c r="A111" t="s">
        <v>68</v>
      </c>
      <c r="B111" s="26">
        <v>25.453402155999996</v>
      </c>
      <c r="C111" s="26">
        <v>46.141060929599995</v>
      </c>
      <c r="D111" s="4"/>
      <c r="E111" s="4"/>
      <c r="F111" s="4"/>
      <c r="G111" s="4"/>
      <c r="H111" s="4"/>
      <c r="I111" s="4"/>
      <c r="J111" s="28"/>
      <c r="K111" s="4"/>
      <c r="L111" s="4"/>
      <c r="M111" s="13">
        <f t="shared" si="2"/>
        <v>0</v>
      </c>
      <c r="N111" s="13">
        <f t="shared" si="3"/>
        <v>0</v>
      </c>
    </row>
    <row r="112" spans="1:14" s="2" customFormat="1" x14ac:dyDescent="0.25">
      <c r="A112" t="s">
        <v>8</v>
      </c>
      <c r="C112"/>
      <c r="D112" s="10" t="s">
        <v>112</v>
      </c>
      <c r="E112" s="11" t="s">
        <v>113</v>
      </c>
      <c r="F112" s="11" t="s">
        <v>114</v>
      </c>
      <c r="G112" s="11" t="s">
        <v>260</v>
      </c>
      <c r="H112" s="11" t="s">
        <v>214</v>
      </c>
      <c r="I112" s="11" t="s">
        <v>265</v>
      </c>
      <c r="J112" s="11" t="s">
        <v>215</v>
      </c>
      <c r="K112" s="11" t="s">
        <v>267</v>
      </c>
      <c r="L112" s="12" t="s">
        <v>268</v>
      </c>
      <c r="M112" s="13"/>
      <c r="N112" s="13"/>
    </row>
    <row r="113" spans="1:14" s="2" customFormat="1" x14ac:dyDescent="0.25">
      <c r="A113" t="s">
        <v>69</v>
      </c>
      <c r="B113" s="26">
        <v>16.225189970079999</v>
      </c>
      <c r="C113" s="26">
        <v>31.291437799439997</v>
      </c>
      <c r="D113" s="4"/>
      <c r="E113" s="4"/>
      <c r="F113" s="4"/>
      <c r="G113" s="4"/>
      <c r="H113" s="4"/>
      <c r="I113" s="4"/>
      <c r="J113" s="28"/>
      <c r="K113" s="4"/>
      <c r="L113" s="4"/>
      <c r="M113" s="13">
        <f t="shared" si="2"/>
        <v>0</v>
      </c>
      <c r="N113" s="13">
        <f t="shared" si="3"/>
        <v>0</v>
      </c>
    </row>
    <row r="114" spans="1:14" s="2" customFormat="1" x14ac:dyDescent="0.25">
      <c r="A114" t="s">
        <v>70</v>
      </c>
      <c r="B114" s="26">
        <v>17.3841321108</v>
      </c>
      <c r="C114" s="26">
        <v>33.609322080879998</v>
      </c>
      <c r="D114" s="4"/>
      <c r="E114" s="4">
        <v>0</v>
      </c>
      <c r="F114" s="4"/>
      <c r="G114" s="4"/>
      <c r="H114" s="4">
        <v>0</v>
      </c>
      <c r="I114" s="4"/>
      <c r="J114" s="28"/>
      <c r="K114" s="4"/>
      <c r="L114" s="4"/>
      <c r="M114" s="13">
        <f t="shared" si="2"/>
        <v>0</v>
      </c>
      <c r="N114" s="13">
        <f t="shared" si="3"/>
        <v>0</v>
      </c>
    </row>
    <row r="115" spans="1:14" s="2" customFormat="1" x14ac:dyDescent="0.25">
      <c r="A115" t="s">
        <v>71</v>
      </c>
      <c r="B115" s="26">
        <v>18.543074251520004</v>
      </c>
      <c r="C115" s="26">
        <v>35.92720636232</v>
      </c>
      <c r="D115" s="4"/>
      <c r="E115" s="4"/>
      <c r="F115" s="4"/>
      <c r="G115" s="4"/>
      <c r="H115" s="4"/>
      <c r="I115" s="4"/>
      <c r="J115" s="28"/>
      <c r="K115" s="4"/>
      <c r="L115" s="4"/>
      <c r="M115" s="13">
        <f t="shared" si="2"/>
        <v>0</v>
      </c>
      <c r="N115" s="13">
        <f t="shared" si="3"/>
        <v>0</v>
      </c>
    </row>
    <row r="116" spans="1:14" s="2" customFormat="1" x14ac:dyDescent="0.25">
      <c r="A116" t="s">
        <v>72</v>
      </c>
      <c r="B116" s="26">
        <v>20.860958532960005</v>
      </c>
      <c r="C116" s="26">
        <v>39.404032784480002</v>
      </c>
      <c r="D116" s="4"/>
      <c r="E116" s="4"/>
      <c r="F116" s="4"/>
      <c r="G116" s="4"/>
      <c r="H116" s="4"/>
      <c r="I116" s="4"/>
      <c r="J116" s="28"/>
      <c r="K116" s="4"/>
      <c r="L116" s="4"/>
      <c r="M116" s="13">
        <f t="shared" si="2"/>
        <v>0</v>
      </c>
      <c r="N116" s="13">
        <f t="shared" si="3"/>
        <v>0</v>
      </c>
    </row>
    <row r="117" spans="1:14" s="2" customFormat="1" x14ac:dyDescent="0.25">
      <c r="A117" t="s">
        <v>73</v>
      </c>
      <c r="B117" s="26">
        <v>23.178842814400003</v>
      </c>
      <c r="C117" s="26">
        <v>42.880859206640004</v>
      </c>
      <c r="D117" s="4"/>
      <c r="E117" s="4"/>
      <c r="F117" s="4"/>
      <c r="G117" s="4"/>
      <c r="H117" s="4"/>
      <c r="I117" s="4"/>
      <c r="J117" s="28"/>
      <c r="K117" s="4"/>
      <c r="L117" s="4"/>
      <c r="M117" s="13">
        <f t="shared" si="2"/>
        <v>0</v>
      </c>
      <c r="N117" s="13">
        <f t="shared" si="3"/>
        <v>0</v>
      </c>
    </row>
    <row r="118" spans="1:14" s="2" customFormat="1" x14ac:dyDescent="0.25">
      <c r="A118" t="s">
        <v>74</v>
      </c>
      <c r="B118" s="26">
        <v>25.496727095840001</v>
      </c>
      <c r="C118" s="26">
        <v>48.675569910240007</v>
      </c>
      <c r="D118" s="4"/>
      <c r="E118" s="4"/>
      <c r="F118" s="4"/>
      <c r="G118" s="4"/>
      <c r="H118" s="4"/>
      <c r="I118" s="4"/>
      <c r="J118" s="28"/>
      <c r="K118" s="4"/>
      <c r="L118" s="4"/>
      <c r="M118" s="13">
        <f t="shared" si="2"/>
        <v>0</v>
      </c>
      <c r="N118" s="13">
        <f t="shared" si="3"/>
        <v>0</v>
      </c>
    </row>
    <row r="119" spans="1:14" s="2" customFormat="1" x14ac:dyDescent="0.25">
      <c r="A119" t="s">
        <v>8</v>
      </c>
      <c r="C119"/>
      <c r="D119" s="10" t="s">
        <v>112</v>
      </c>
      <c r="E119" s="11" t="s">
        <v>113</v>
      </c>
      <c r="F119" s="11" t="s">
        <v>114</v>
      </c>
      <c r="G119" s="11" t="s">
        <v>260</v>
      </c>
      <c r="H119" s="11" t="s">
        <v>214</v>
      </c>
      <c r="I119" s="11" t="s">
        <v>265</v>
      </c>
      <c r="J119" s="11" t="s">
        <v>215</v>
      </c>
      <c r="K119" s="11" t="s">
        <v>267</v>
      </c>
      <c r="L119" s="12" t="s">
        <v>268</v>
      </c>
      <c r="M119" s="13"/>
      <c r="N119" s="13"/>
    </row>
    <row r="120" spans="1:14" s="2" customFormat="1" x14ac:dyDescent="0.25">
      <c r="A120" t="s">
        <v>75</v>
      </c>
      <c r="B120" s="26">
        <v>16.225189970079999</v>
      </c>
      <c r="C120" s="26">
        <v>31.291437799439997</v>
      </c>
      <c r="D120" s="4"/>
      <c r="E120" s="4"/>
      <c r="F120" s="4"/>
      <c r="G120" s="4"/>
      <c r="H120" s="4"/>
      <c r="I120" s="4"/>
      <c r="J120" s="28"/>
      <c r="K120" s="4"/>
      <c r="L120" s="4"/>
      <c r="M120" s="13">
        <f t="shared" si="2"/>
        <v>0</v>
      </c>
      <c r="N120" s="13">
        <f t="shared" si="3"/>
        <v>0</v>
      </c>
    </row>
    <row r="121" spans="1:14" s="2" customFormat="1" x14ac:dyDescent="0.25">
      <c r="A121" t="s">
        <v>76</v>
      </c>
      <c r="B121" s="26">
        <v>18.543074251520004</v>
      </c>
      <c r="C121" s="26">
        <v>34.768264221599999</v>
      </c>
      <c r="D121" s="4"/>
      <c r="E121" s="4">
        <v>0</v>
      </c>
      <c r="F121" s="4"/>
      <c r="G121" s="4"/>
      <c r="H121" s="4">
        <v>0</v>
      </c>
      <c r="I121" s="4"/>
      <c r="J121" s="28"/>
      <c r="K121" s="4"/>
      <c r="L121" s="4"/>
      <c r="M121" s="13">
        <f t="shared" si="2"/>
        <v>0</v>
      </c>
      <c r="N121" s="13">
        <f t="shared" si="3"/>
        <v>0</v>
      </c>
    </row>
    <row r="122" spans="1:14" s="2" customFormat="1" x14ac:dyDescent="0.25">
      <c r="A122" t="s">
        <v>77</v>
      </c>
      <c r="B122" s="26">
        <v>19.702016392240001</v>
      </c>
      <c r="C122" s="26">
        <v>37.086148503040008</v>
      </c>
      <c r="D122" s="4"/>
      <c r="E122" s="4"/>
      <c r="F122" s="4"/>
      <c r="G122" s="4"/>
      <c r="H122" s="4"/>
      <c r="I122" s="4"/>
      <c r="J122" s="28"/>
      <c r="K122" s="4"/>
      <c r="L122" s="4"/>
      <c r="M122" s="13">
        <f t="shared" si="2"/>
        <v>0</v>
      </c>
      <c r="N122" s="13">
        <f t="shared" si="3"/>
        <v>0</v>
      </c>
    </row>
    <row r="123" spans="1:14" s="2" customFormat="1" x14ac:dyDescent="0.25">
      <c r="A123" t="s">
        <v>78</v>
      </c>
      <c r="B123" s="26">
        <v>22.019900673680002</v>
      </c>
      <c r="C123" s="26">
        <v>40.562974925199995</v>
      </c>
      <c r="D123" s="4"/>
      <c r="E123" s="4"/>
      <c r="F123" s="4"/>
      <c r="G123" s="4"/>
      <c r="H123" s="4"/>
      <c r="I123" s="4"/>
      <c r="J123" s="28"/>
      <c r="K123" s="4"/>
      <c r="L123" s="4"/>
      <c r="M123" s="13">
        <f t="shared" si="2"/>
        <v>0</v>
      </c>
      <c r="N123" s="13">
        <f t="shared" si="3"/>
        <v>0</v>
      </c>
    </row>
    <row r="124" spans="1:14" s="2" customFormat="1" x14ac:dyDescent="0.25">
      <c r="A124" t="s">
        <v>79</v>
      </c>
      <c r="B124" s="26">
        <v>23.178842814400003</v>
      </c>
      <c r="C124" s="26">
        <v>44.039801347360005</v>
      </c>
      <c r="D124" s="4"/>
      <c r="E124" s="4"/>
      <c r="F124" s="4"/>
      <c r="G124" s="4"/>
      <c r="H124" s="4"/>
      <c r="I124" s="4"/>
      <c r="J124" s="28"/>
      <c r="K124" s="4"/>
      <c r="L124" s="4"/>
      <c r="M124" s="13">
        <f t="shared" si="2"/>
        <v>0</v>
      </c>
      <c r="N124" s="13">
        <f t="shared" si="3"/>
        <v>0</v>
      </c>
    </row>
    <row r="125" spans="1:14" s="2" customFormat="1" x14ac:dyDescent="0.25">
      <c r="A125" t="s">
        <v>80</v>
      </c>
      <c r="B125" s="26">
        <v>26.655669236560001</v>
      </c>
      <c r="C125" s="26">
        <v>50.993454191680001</v>
      </c>
      <c r="D125" s="4"/>
      <c r="E125" s="4"/>
      <c r="F125" s="4"/>
      <c r="G125" s="29"/>
      <c r="H125" s="29"/>
      <c r="I125" s="29"/>
      <c r="J125" s="37"/>
      <c r="K125" s="4"/>
      <c r="L125" s="4"/>
      <c r="M125" s="13">
        <f t="shared" si="2"/>
        <v>0</v>
      </c>
      <c r="N125" s="13">
        <f t="shared" si="3"/>
        <v>0</v>
      </c>
    </row>
    <row r="126" spans="1:14" s="2" customFormat="1" x14ac:dyDescent="0.25">
      <c r="A126" t="s">
        <v>156</v>
      </c>
      <c r="B126" s="26">
        <v>27.814611377279995</v>
      </c>
      <c r="C126" s="13"/>
      <c r="D126" s="4"/>
      <c r="E126" s="4"/>
      <c r="F126" s="28"/>
      <c r="G126" s="31"/>
      <c r="H126" s="30"/>
      <c r="I126" s="30"/>
      <c r="J126" s="30"/>
      <c r="K126" s="1"/>
      <c r="L126" s="1"/>
      <c r="M126" s="13">
        <f t="shared" si="2"/>
        <v>0</v>
      </c>
      <c r="N126" s="13">
        <f t="shared" si="3"/>
        <v>0</v>
      </c>
    </row>
    <row r="127" spans="1:14" s="2" customFormat="1" x14ac:dyDescent="0.25">
      <c r="A127" t="s">
        <v>157</v>
      </c>
      <c r="B127" s="26">
        <v>26.655669236560001</v>
      </c>
      <c r="C127" s="13"/>
      <c r="D127" s="4"/>
      <c r="E127" s="4"/>
      <c r="F127" s="28"/>
      <c r="G127" s="32"/>
      <c r="H127" s="1"/>
      <c r="I127" s="1"/>
      <c r="J127" s="1"/>
      <c r="K127" s="1"/>
      <c r="L127" s="1"/>
      <c r="M127" s="13">
        <f t="shared" si="2"/>
        <v>0</v>
      </c>
      <c r="N127" s="13">
        <f t="shared" si="3"/>
        <v>0</v>
      </c>
    </row>
    <row r="128" spans="1:14" s="2" customFormat="1" x14ac:dyDescent="0.25">
      <c r="A128" t="s">
        <v>158</v>
      </c>
      <c r="B128" s="26">
        <v>31.291437799439997</v>
      </c>
      <c r="C128" s="13"/>
      <c r="D128" s="4"/>
      <c r="E128" s="4"/>
      <c r="F128" s="28"/>
      <c r="G128" s="32"/>
      <c r="H128" s="1"/>
      <c r="I128" s="1"/>
      <c r="J128" s="1"/>
      <c r="K128" s="1"/>
      <c r="L128" s="1"/>
      <c r="M128" s="13">
        <f t="shared" si="2"/>
        <v>0</v>
      </c>
      <c r="N128" s="13">
        <f t="shared" si="3"/>
        <v>0</v>
      </c>
    </row>
    <row r="129" spans="1:14" s="2" customFormat="1" x14ac:dyDescent="0.25">
      <c r="A129" t="s">
        <v>159</v>
      </c>
      <c r="B129" s="26">
        <v>33.609322080879998</v>
      </c>
      <c r="C129" s="13"/>
      <c r="D129" s="4"/>
      <c r="E129" s="4"/>
      <c r="F129" s="28"/>
      <c r="G129" s="32"/>
      <c r="H129" s="1"/>
      <c r="I129" s="1"/>
      <c r="J129" s="1"/>
      <c r="K129" s="1"/>
      <c r="L129" s="1"/>
      <c r="M129" s="13">
        <f t="shared" si="2"/>
        <v>0</v>
      </c>
      <c r="N129" s="13">
        <f t="shared" si="3"/>
        <v>0</v>
      </c>
    </row>
    <row r="130" spans="1:14" s="2" customFormat="1" x14ac:dyDescent="0.25">
      <c r="A130" t="s">
        <v>160</v>
      </c>
      <c r="B130" s="26">
        <v>38.245090643760001</v>
      </c>
      <c r="C130" s="13"/>
      <c r="D130" s="4"/>
      <c r="E130" s="4"/>
      <c r="F130" s="28"/>
      <c r="G130" s="33"/>
      <c r="H130" s="34"/>
      <c r="I130" s="34"/>
      <c r="J130" s="34"/>
      <c r="K130" s="1"/>
      <c r="L130" s="1"/>
      <c r="M130" s="13">
        <f t="shared" si="2"/>
        <v>0</v>
      </c>
      <c r="N130" s="13">
        <f t="shared" si="3"/>
        <v>0</v>
      </c>
    </row>
    <row r="131" spans="1:14" s="2" customFormat="1" x14ac:dyDescent="0.25">
      <c r="A131" t="s">
        <v>8</v>
      </c>
      <c r="C131"/>
      <c r="D131" s="10" t="s">
        <v>112</v>
      </c>
      <c r="E131" s="11" t="s">
        <v>113</v>
      </c>
      <c r="F131" s="11" t="s">
        <v>114</v>
      </c>
      <c r="G131" s="11" t="s">
        <v>260</v>
      </c>
      <c r="H131" s="11" t="s">
        <v>214</v>
      </c>
      <c r="I131" s="11" t="s">
        <v>265</v>
      </c>
      <c r="J131" s="11" t="s">
        <v>215</v>
      </c>
      <c r="K131" s="11" t="s">
        <v>267</v>
      </c>
      <c r="L131" s="12" t="s">
        <v>268</v>
      </c>
      <c r="M131" s="13"/>
      <c r="N131" s="13"/>
    </row>
    <row r="132" spans="1:14" s="2" customFormat="1" x14ac:dyDescent="0.25">
      <c r="A132" t="s">
        <v>81</v>
      </c>
      <c r="B132" s="26">
        <v>17.3841321108</v>
      </c>
      <c r="C132" s="26">
        <v>32.190455641877314</v>
      </c>
      <c r="D132" s="4"/>
      <c r="E132" s="4"/>
      <c r="F132" s="4"/>
      <c r="G132" s="4"/>
      <c r="H132" s="4"/>
      <c r="I132" s="4"/>
      <c r="J132" s="4"/>
      <c r="K132" s="4"/>
      <c r="L132" s="4"/>
      <c r="M132" s="13">
        <f t="shared" ref="M132:M190" si="4">IFERROR((ROUND((B132*D132)+((B132*E132)*1.15)+(B132*F132*1.35),2)),"REVISAR")</f>
        <v>0</v>
      </c>
      <c r="N132" s="13">
        <f t="shared" ref="N132:N190" si="5">IFERROR((ROUND((G132*C132)+(H132*C132*1.1)+(I132*C132*1.15)+(J132*C132*1.15*1.1)+(K132*C132*1.35)+(L132*C132*1.35*1.1),2)),"REVISAR")</f>
        <v>0</v>
      </c>
    </row>
    <row r="133" spans="1:14" s="2" customFormat="1" x14ac:dyDescent="0.25">
      <c r="A133" t="s">
        <v>82</v>
      </c>
      <c r="B133" s="26">
        <v>19.702016392240001</v>
      </c>
      <c r="C133" s="26">
        <v>36.620970220501952</v>
      </c>
      <c r="D133" s="4"/>
      <c r="E133" s="4">
        <v>0</v>
      </c>
      <c r="F133" s="4"/>
      <c r="G133" s="4"/>
      <c r="H133" s="4">
        <v>0</v>
      </c>
      <c r="I133" s="4"/>
      <c r="J133" s="4"/>
      <c r="K133" s="4"/>
      <c r="L133" s="4"/>
      <c r="M133" s="13">
        <f t="shared" si="4"/>
        <v>0</v>
      </c>
      <c r="N133" s="13">
        <f t="shared" si="5"/>
        <v>0</v>
      </c>
    </row>
    <row r="134" spans="1:14" s="2" customFormat="1" x14ac:dyDescent="0.25">
      <c r="A134" t="s">
        <v>83</v>
      </c>
      <c r="B134" s="26">
        <v>20.860958532960005</v>
      </c>
      <c r="C134" s="26">
        <v>40.562974925199995</v>
      </c>
      <c r="D134" s="4"/>
      <c r="E134" s="4"/>
      <c r="F134" s="4"/>
      <c r="G134" s="4"/>
      <c r="H134" s="4"/>
      <c r="I134" s="4"/>
      <c r="J134" s="4"/>
      <c r="K134" s="4"/>
      <c r="L134" s="4"/>
      <c r="M134" s="13">
        <f t="shared" si="4"/>
        <v>0</v>
      </c>
      <c r="N134" s="13">
        <f t="shared" si="5"/>
        <v>0</v>
      </c>
    </row>
    <row r="135" spans="1:14" s="2" customFormat="1" x14ac:dyDescent="0.25">
      <c r="A135" t="s">
        <v>84</v>
      </c>
      <c r="B135" s="26">
        <v>23.178842814400003</v>
      </c>
      <c r="C135" s="26">
        <v>44.039801347360005</v>
      </c>
      <c r="D135" s="4"/>
      <c r="E135" s="4"/>
      <c r="F135" s="4"/>
      <c r="G135" s="4"/>
      <c r="H135" s="4"/>
      <c r="I135" s="4"/>
      <c r="J135" s="4"/>
      <c r="K135" s="4"/>
      <c r="L135" s="4"/>
      <c r="M135" s="13">
        <f t="shared" si="4"/>
        <v>0</v>
      </c>
      <c r="N135" s="13">
        <f t="shared" si="5"/>
        <v>0</v>
      </c>
    </row>
    <row r="136" spans="1:14" s="2" customFormat="1" x14ac:dyDescent="0.25">
      <c r="A136" t="s">
        <v>85</v>
      </c>
      <c r="B136" s="26">
        <v>25.496727095840001</v>
      </c>
      <c r="C136" s="26">
        <v>47.516627769520007</v>
      </c>
      <c r="D136" s="4"/>
      <c r="E136" s="4"/>
      <c r="F136" s="4"/>
      <c r="G136" s="4"/>
      <c r="H136" s="4"/>
      <c r="I136" s="4"/>
      <c r="J136" s="4"/>
      <c r="K136" s="4"/>
      <c r="L136" s="4"/>
      <c r="M136" s="13">
        <f t="shared" si="4"/>
        <v>0</v>
      </c>
      <c r="N136" s="13">
        <f t="shared" si="5"/>
        <v>0</v>
      </c>
    </row>
    <row r="137" spans="1:14" s="2" customFormat="1" x14ac:dyDescent="0.25">
      <c r="A137" t="s">
        <v>86</v>
      </c>
      <c r="B137" s="26">
        <v>28.973553517999999</v>
      </c>
      <c r="C137" s="26">
        <v>54.470280613840004</v>
      </c>
      <c r="D137" s="4"/>
      <c r="E137" s="4"/>
      <c r="F137" s="4"/>
      <c r="G137" s="29"/>
      <c r="H137" s="29"/>
      <c r="I137" s="29"/>
      <c r="J137" s="29"/>
      <c r="K137" s="4"/>
      <c r="L137" s="4"/>
      <c r="M137" s="13">
        <f t="shared" si="4"/>
        <v>0</v>
      </c>
      <c r="N137" s="13">
        <f t="shared" si="5"/>
        <v>0</v>
      </c>
    </row>
    <row r="138" spans="1:14" s="2" customFormat="1" x14ac:dyDescent="0.25">
      <c r="A138" t="s">
        <v>161</v>
      </c>
      <c r="B138" s="26">
        <v>30.132495658719996</v>
      </c>
      <c r="C138" s="13"/>
      <c r="D138" s="4"/>
      <c r="E138" s="4"/>
      <c r="F138" s="28"/>
      <c r="G138" s="31"/>
      <c r="H138" s="30"/>
      <c r="I138" s="30"/>
      <c r="J138" s="30"/>
      <c r="K138" s="1"/>
      <c r="L138" s="1"/>
      <c r="M138" s="13">
        <f t="shared" si="4"/>
        <v>0</v>
      </c>
      <c r="N138" s="13">
        <f t="shared" si="5"/>
        <v>0</v>
      </c>
    </row>
    <row r="139" spans="1:14" s="2" customFormat="1" x14ac:dyDescent="0.25">
      <c r="A139" t="s">
        <v>162</v>
      </c>
      <c r="B139" s="26">
        <v>31.291437799439997</v>
      </c>
      <c r="C139" s="13"/>
      <c r="D139" s="4"/>
      <c r="E139" s="4"/>
      <c r="F139" s="28"/>
      <c r="G139" s="32"/>
      <c r="H139" s="1"/>
      <c r="I139" s="1"/>
      <c r="J139" s="1"/>
      <c r="K139" s="1"/>
      <c r="L139" s="1"/>
      <c r="M139" s="13">
        <f t="shared" si="4"/>
        <v>0</v>
      </c>
      <c r="N139" s="13">
        <f t="shared" si="5"/>
        <v>0</v>
      </c>
    </row>
    <row r="140" spans="1:14" s="2" customFormat="1" x14ac:dyDescent="0.25">
      <c r="A140" t="s">
        <v>163</v>
      </c>
      <c r="B140" s="26">
        <v>33.609322080879998</v>
      </c>
      <c r="C140" s="13"/>
      <c r="D140" s="4"/>
      <c r="E140" s="4"/>
      <c r="F140" s="28"/>
      <c r="G140" s="32"/>
      <c r="H140" s="1"/>
      <c r="I140" s="1"/>
      <c r="J140" s="1"/>
      <c r="K140" s="1"/>
      <c r="L140" s="1"/>
      <c r="M140" s="13">
        <f t="shared" si="4"/>
        <v>0</v>
      </c>
      <c r="N140" s="13">
        <f t="shared" si="5"/>
        <v>0</v>
      </c>
    </row>
    <row r="141" spans="1:14" s="2" customFormat="1" x14ac:dyDescent="0.25">
      <c r="A141" t="s">
        <v>164</v>
      </c>
      <c r="B141" s="26">
        <v>34.768264221599999</v>
      </c>
      <c r="C141" s="13"/>
      <c r="D141" s="4"/>
      <c r="E141" s="4"/>
      <c r="F141" s="28"/>
      <c r="G141" s="32"/>
      <c r="H141" s="1"/>
      <c r="I141" s="1"/>
      <c r="J141" s="1"/>
      <c r="K141" s="1"/>
      <c r="L141" s="1"/>
      <c r="M141" s="13">
        <f t="shared" si="4"/>
        <v>0</v>
      </c>
      <c r="N141" s="13">
        <f t="shared" si="5"/>
        <v>0</v>
      </c>
    </row>
    <row r="142" spans="1:14" s="2" customFormat="1" x14ac:dyDescent="0.25">
      <c r="A142" t="s">
        <v>165</v>
      </c>
      <c r="B142" s="26">
        <v>44.039801347360005</v>
      </c>
      <c r="C142" s="13"/>
      <c r="D142" s="4"/>
      <c r="E142" s="4"/>
      <c r="F142" s="28"/>
      <c r="G142" s="33"/>
      <c r="H142" s="34"/>
      <c r="I142" s="34"/>
      <c r="J142" s="34"/>
      <c r="K142" s="1"/>
      <c r="L142" s="1"/>
      <c r="M142" s="13">
        <f t="shared" si="4"/>
        <v>0</v>
      </c>
      <c r="N142" s="13">
        <f t="shared" si="5"/>
        <v>0</v>
      </c>
    </row>
    <row r="143" spans="1:14" s="2" customFormat="1" x14ac:dyDescent="0.25">
      <c r="A143"/>
      <c r="C143"/>
      <c r="D143" s="10" t="s">
        <v>112</v>
      </c>
      <c r="E143" s="11" t="s">
        <v>113</v>
      </c>
      <c r="F143" s="11" t="s">
        <v>114</v>
      </c>
      <c r="G143" s="11" t="s">
        <v>260</v>
      </c>
      <c r="H143" s="11" t="s">
        <v>214</v>
      </c>
      <c r="I143" s="11" t="s">
        <v>265</v>
      </c>
      <c r="J143" s="11" t="s">
        <v>215</v>
      </c>
      <c r="K143" s="11" t="s">
        <v>267</v>
      </c>
      <c r="L143" s="12" t="s">
        <v>268</v>
      </c>
      <c r="M143" s="13"/>
      <c r="N143" s="13"/>
    </row>
    <row r="144" spans="1:14" s="2" customFormat="1" x14ac:dyDescent="0.25">
      <c r="A144" t="s">
        <v>87</v>
      </c>
      <c r="B144" s="26">
        <v>18.543074251520004</v>
      </c>
      <c r="C144" s="26">
        <v>34.768264221599999</v>
      </c>
      <c r="D144" s="4"/>
      <c r="E144" s="4"/>
      <c r="F144" s="4"/>
      <c r="G144" s="4"/>
      <c r="H144" s="4"/>
      <c r="I144" s="4"/>
      <c r="J144" s="4"/>
      <c r="K144" s="4"/>
      <c r="L144" s="4"/>
      <c r="M144" s="13">
        <f t="shared" si="4"/>
        <v>0</v>
      </c>
      <c r="N144" s="13">
        <f t="shared" si="5"/>
        <v>0</v>
      </c>
    </row>
    <row r="145" spans="1:14" s="2" customFormat="1" x14ac:dyDescent="0.25">
      <c r="A145" t="s">
        <v>88</v>
      </c>
      <c r="B145" s="26">
        <v>20.860958532960005</v>
      </c>
      <c r="C145" s="26">
        <v>37.797233910457159</v>
      </c>
      <c r="D145" s="4"/>
      <c r="E145" s="4">
        <v>0</v>
      </c>
      <c r="F145" s="4"/>
      <c r="G145" s="4"/>
      <c r="H145" s="4">
        <v>0</v>
      </c>
      <c r="I145" s="4"/>
      <c r="J145" s="4"/>
      <c r="K145" s="4"/>
      <c r="L145" s="4"/>
      <c r="M145" s="13">
        <f t="shared" si="4"/>
        <v>0</v>
      </c>
      <c r="N145" s="13">
        <f t="shared" si="5"/>
        <v>0</v>
      </c>
    </row>
    <row r="146" spans="1:14" s="2" customFormat="1" x14ac:dyDescent="0.25">
      <c r="A146" t="s">
        <v>89</v>
      </c>
      <c r="B146" s="26">
        <v>23.178842814400003</v>
      </c>
      <c r="C146" s="26">
        <v>42.880859206640004</v>
      </c>
      <c r="D146" s="4"/>
      <c r="E146" s="4"/>
      <c r="F146" s="4"/>
      <c r="G146" s="4"/>
      <c r="H146" s="4"/>
      <c r="I146" s="4"/>
      <c r="J146" s="4"/>
      <c r="K146" s="4"/>
      <c r="L146" s="4"/>
      <c r="M146" s="13">
        <f t="shared" si="4"/>
        <v>0</v>
      </c>
      <c r="N146" s="13">
        <f t="shared" si="5"/>
        <v>0</v>
      </c>
    </row>
    <row r="147" spans="1:14" s="2" customFormat="1" x14ac:dyDescent="0.25">
      <c r="A147" t="s">
        <v>90</v>
      </c>
      <c r="B147" s="26">
        <v>25.496727095840001</v>
      </c>
      <c r="C147" s="26">
        <v>47.089717061103244</v>
      </c>
      <c r="D147" s="4"/>
      <c r="E147" s="4"/>
      <c r="F147" s="4"/>
      <c r="G147" s="4"/>
      <c r="H147" s="4"/>
      <c r="I147" s="4"/>
      <c r="J147" s="4"/>
      <c r="K147" s="4"/>
      <c r="L147" s="4"/>
      <c r="M147" s="13">
        <f t="shared" si="4"/>
        <v>0</v>
      </c>
      <c r="N147" s="13">
        <f t="shared" si="5"/>
        <v>0</v>
      </c>
    </row>
    <row r="148" spans="1:14" s="2" customFormat="1" x14ac:dyDescent="0.25">
      <c r="A148" t="s">
        <v>91</v>
      </c>
      <c r="B148" s="26">
        <v>27.814611377279995</v>
      </c>
      <c r="C148" s="26">
        <v>50.422542836182934</v>
      </c>
      <c r="D148" s="4"/>
      <c r="E148" s="4"/>
      <c r="F148" s="4"/>
      <c r="G148" s="4"/>
      <c r="H148" s="4"/>
      <c r="I148" s="4"/>
      <c r="J148" s="4"/>
      <c r="K148" s="4"/>
      <c r="L148" s="4"/>
      <c r="M148" s="13">
        <f t="shared" si="4"/>
        <v>0</v>
      </c>
      <c r="N148" s="13">
        <f t="shared" si="5"/>
        <v>0</v>
      </c>
    </row>
    <row r="149" spans="1:14" s="2" customFormat="1" x14ac:dyDescent="0.25">
      <c r="A149" t="s">
        <v>92</v>
      </c>
      <c r="B149" s="26">
        <v>32.450379940159998</v>
      </c>
      <c r="C149" s="26">
        <v>59.106049176719999</v>
      </c>
      <c r="D149" s="4"/>
      <c r="E149" s="4"/>
      <c r="F149" s="4"/>
      <c r="G149" s="29"/>
      <c r="H149" s="29"/>
      <c r="I149" s="29"/>
      <c r="J149" s="29"/>
      <c r="K149" s="4"/>
      <c r="L149" s="4"/>
      <c r="M149" s="13">
        <f t="shared" si="4"/>
        <v>0</v>
      </c>
      <c r="N149" s="13">
        <f t="shared" si="5"/>
        <v>0</v>
      </c>
    </row>
    <row r="150" spans="1:14" s="2" customFormat="1" x14ac:dyDescent="0.25">
      <c r="A150" t="s">
        <v>166</v>
      </c>
      <c r="B150" s="26">
        <v>34.768264221599999</v>
      </c>
      <c r="C150" s="13"/>
      <c r="D150" s="4"/>
      <c r="E150" s="4"/>
      <c r="F150" s="28"/>
      <c r="G150" s="31"/>
      <c r="H150" s="30"/>
      <c r="I150" s="30"/>
      <c r="J150" s="30"/>
      <c r="K150" s="1"/>
      <c r="L150" s="1"/>
      <c r="M150" s="13">
        <f t="shared" si="4"/>
        <v>0</v>
      </c>
      <c r="N150" s="13">
        <f t="shared" si="5"/>
        <v>0</v>
      </c>
    </row>
    <row r="151" spans="1:14" s="2" customFormat="1" x14ac:dyDescent="0.25">
      <c r="A151" t="s">
        <v>167</v>
      </c>
      <c r="B151" s="26">
        <v>37.086148503040008</v>
      </c>
      <c r="C151" s="13"/>
      <c r="D151" s="4"/>
      <c r="E151" s="4"/>
      <c r="F151" s="28"/>
      <c r="G151" s="32"/>
      <c r="H151" s="1"/>
      <c r="I151" s="1"/>
      <c r="J151" s="1"/>
      <c r="K151" s="1"/>
      <c r="L151" s="1"/>
      <c r="M151" s="13">
        <f t="shared" si="4"/>
        <v>0</v>
      </c>
      <c r="N151" s="13">
        <f t="shared" si="5"/>
        <v>0</v>
      </c>
    </row>
    <row r="152" spans="1:14" s="2" customFormat="1" x14ac:dyDescent="0.25">
      <c r="A152" t="s">
        <v>168</v>
      </c>
      <c r="B152" s="26">
        <v>40.562974925199995</v>
      </c>
      <c r="C152" s="13"/>
      <c r="D152" s="4"/>
      <c r="E152" s="4"/>
      <c r="F152" s="28"/>
      <c r="G152" s="32"/>
      <c r="H152" s="1"/>
      <c r="I152" s="1"/>
      <c r="J152" s="1"/>
      <c r="K152" s="1"/>
      <c r="L152" s="1"/>
      <c r="M152" s="13">
        <f t="shared" si="4"/>
        <v>0</v>
      </c>
      <c r="N152" s="13">
        <f t="shared" si="5"/>
        <v>0</v>
      </c>
    </row>
    <row r="153" spans="1:14" s="2" customFormat="1" x14ac:dyDescent="0.25">
      <c r="A153" t="s">
        <v>169</v>
      </c>
      <c r="B153" s="26">
        <v>42.880859206640004</v>
      </c>
      <c r="C153" s="13"/>
      <c r="D153" s="4"/>
      <c r="E153" s="4"/>
      <c r="F153" s="28"/>
      <c r="G153" s="32"/>
      <c r="H153" s="1"/>
      <c r="I153" s="1"/>
      <c r="J153" s="1"/>
      <c r="K153" s="1"/>
      <c r="L153" s="1"/>
      <c r="M153" s="13">
        <f t="shared" si="4"/>
        <v>0</v>
      </c>
      <c r="N153" s="13">
        <f t="shared" si="5"/>
        <v>0</v>
      </c>
    </row>
    <row r="154" spans="1:14" s="2" customFormat="1" x14ac:dyDescent="0.25">
      <c r="A154" t="s">
        <v>170</v>
      </c>
      <c r="B154" s="26">
        <v>53.311338473120003</v>
      </c>
      <c r="C154" s="13"/>
      <c r="D154" s="4"/>
      <c r="E154" s="4"/>
      <c r="F154" s="28"/>
      <c r="G154" s="33"/>
      <c r="H154" s="34"/>
      <c r="I154" s="34"/>
      <c r="J154" s="34"/>
      <c r="K154" s="1"/>
      <c r="L154" s="1"/>
      <c r="M154" s="13">
        <f t="shared" si="4"/>
        <v>0</v>
      </c>
      <c r="N154" s="13">
        <f t="shared" si="5"/>
        <v>0</v>
      </c>
    </row>
    <row r="155" spans="1:14" s="2" customFormat="1" x14ac:dyDescent="0.25">
      <c r="A155"/>
      <c r="C155"/>
      <c r="D155" s="10" t="s">
        <v>112</v>
      </c>
      <c r="E155" s="11" t="s">
        <v>113</v>
      </c>
      <c r="F155" s="11" t="s">
        <v>114</v>
      </c>
      <c r="G155" s="11" t="s">
        <v>260</v>
      </c>
      <c r="H155" s="11" t="s">
        <v>214</v>
      </c>
      <c r="I155" s="11" t="s">
        <v>265</v>
      </c>
      <c r="J155" s="11" t="s">
        <v>215</v>
      </c>
      <c r="K155" s="11" t="s">
        <v>267</v>
      </c>
      <c r="L155" s="12" t="s">
        <v>268</v>
      </c>
      <c r="M155" s="13"/>
      <c r="N155" s="13"/>
    </row>
    <row r="156" spans="1:14" s="2" customFormat="1" x14ac:dyDescent="0.25">
      <c r="A156" t="s">
        <v>93</v>
      </c>
      <c r="B156" s="26">
        <v>28.973553517999999</v>
      </c>
      <c r="C156" s="26">
        <v>50.773180317280904</v>
      </c>
      <c r="D156" s="4"/>
      <c r="E156" s="4"/>
      <c r="F156" s="4"/>
      <c r="G156" s="4"/>
      <c r="H156" s="4"/>
      <c r="I156" s="4"/>
      <c r="J156" s="4"/>
      <c r="K156" s="4"/>
      <c r="L156" s="4"/>
      <c r="M156" s="13">
        <f t="shared" si="4"/>
        <v>0</v>
      </c>
      <c r="N156" s="13">
        <f t="shared" si="5"/>
        <v>0</v>
      </c>
    </row>
    <row r="157" spans="1:14" s="2" customFormat="1" x14ac:dyDescent="0.25">
      <c r="A157" t="s">
        <v>94</v>
      </c>
      <c r="B157" s="26">
        <v>32.450379940159998</v>
      </c>
      <c r="C157" s="26">
        <v>56.573328313828313</v>
      </c>
      <c r="D157" s="4"/>
      <c r="E157" s="4">
        <v>0</v>
      </c>
      <c r="F157" s="4"/>
      <c r="G157" s="4"/>
      <c r="H157" s="4">
        <v>0</v>
      </c>
      <c r="I157" s="4"/>
      <c r="J157" s="4"/>
      <c r="K157" s="4"/>
      <c r="L157" s="4"/>
      <c r="M157" s="13">
        <f t="shared" si="4"/>
        <v>0</v>
      </c>
      <c r="N157" s="13">
        <f t="shared" si="5"/>
        <v>0</v>
      </c>
    </row>
    <row r="158" spans="1:14" s="2" customFormat="1" x14ac:dyDescent="0.25">
      <c r="A158" t="s">
        <v>95</v>
      </c>
      <c r="B158" s="26">
        <v>35.92720636232</v>
      </c>
      <c r="C158" s="26">
        <v>62.239214717680731</v>
      </c>
      <c r="D158" s="4"/>
      <c r="E158" s="4"/>
      <c r="F158" s="4"/>
      <c r="G158" s="4"/>
      <c r="H158" s="4"/>
      <c r="I158" s="4"/>
      <c r="J158" s="4"/>
      <c r="K158" s="4"/>
      <c r="L158" s="4"/>
      <c r="M158" s="13">
        <f t="shared" si="4"/>
        <v>0</v>
      </c>
      <c r="N158" s="13">
        <f t="shared" si="5"/>
        <v>0</v>
      </c>
    </row>
    <row r="159" spans="1:14" s="2" customFormat="1" x14ac:dyDescent="0.25">
      <c r="A159" t="s">
        <v>96</v>
      </c>
      <c r="B159" s="26">
        <v>38.245090643760001</v>
      </c>
      <c r="C159" s="26">
        <v>67.01375988004753</v>
      </c>
      <c r="D159" s="4"/>
      <c r="E159" s="4"/>
      <c r="F159" s="4"/>
      <c r="G159" s="4"/>
      <c r="H159" s="4"/>
      <c r="I159" s="4"/>
      <c r="J159" s="4"/>
      <c r="K159" s="4"/>
      <c r="L159" s="4"/>
      <c r="M159" s="13">
        <f t="shared" si="4"/>
        <v>0</v>
      </c>
      <c r="N159" s="13">
        <f t="shared" si="5"/>
        <v>0</v>
      </c>
    </row>
    <row r="160" spans="1:14" s="2" customFormat="1" x14ac:dyDescent="0.25">
      <c r="A160" t="s">
        <v>97</v>
      </c>
      <c r="B160" s="26">
        <v>41.72191706592001</v>
      </c>
      <c r="C160" s="26">
        <v>72.875021677136232</v>
      </c>
      <c r="D160" s="4"/>
      <c r="E160" s="4"/>
      <c r="F160" s="4"/>
      <c r="G160" s="4"/>
      <c r="H160" s="4"/>
      <c r="I160" s="4"/>
      <c r="J160" s="4"/>
      <c r="K160" s="4"/>
      <c r="L160" s="4"/>
      <c r="M160" s="13">
        <f t="shared" si="4"/>
        <v>0</v>
      </c>
      <c r="N160" s="13">
        <f t="shared" si="5"/>
        <v>0</v>
      </c>
    </row>
    <row r="161" spans="1:14" s="2" customFormat="1" x14ac:dyDescent="0.25">
      <c r="A161" t="s">
        <v>98</v>
      </c>
      <c r="B161" s="26">
        <v>47.516627769520007</v>
      </c>
      <c r="C161" s="26">
        <v>81.459269027300778</v>
      </c>
      <c r="D161" s="4"/>
      <c r="E161" s="4"/>
      <c r="F161" s="4"/>
      <c r="G161" s="29"/>
      <c r="H161" s="29"/>
      <c r="I161" s="29"/>
      <c r="J161" s="29"/>
      <c r="K161" s="4"/>
      <c r="L161" s="4"/>
      <c r="M161" s="13">
        <f t="shared" si="4"/>
        <v>0</v>
      </c>
      <c r="N161" s="13">
        <f t="shared" si="5"/>
        <v>0</v>
      </c>
    </row>
    <row r="162" spans="1:14" s="2" customFormat="1" x14ac:dyDescent="0.25">
      <c r="A162" t="s">
        <v>171</v>
      </c>
      <c r="B162" s="26">
        <v>52.152396332400009</v>
      </c>
      <c r="C162" s="13"/>
      <c r="D162" s="4"/>
      <c r="E162" s="4"/>
      <c r="F162" s="28"/>
      <c r="G162" s="31"/>
      <c r="H162" s="30"/>
      <c r="I162" s="30"/>
      <c r="J162" s="30"/>
      <c r="K162" s="1"/>
      <c r="L162" s="1"/>
      <c r="M162" s="13">
        <f t="shared" si="4"/>
        <v>0</v>
      </c>
      <c r="N162" s="13">
        <f t="shared" si="5"/>
        <v>0</v>
      </c>
    </row>
    <row r="163" spans="1:14" s="2" customFormat="1" x14ac:dyDescent="0.25">
      <c r="A163" t="s">
        <v>172</v>
      </c>
      <c r="B163" s="26">
        <v>56.788164895279998</v>
      </c>
      <c r="C163" s="13"/>
      <c r="D163" s="4"/>
      <c r="E163" s="4"/>
      <c r="F163" s="28"/>
      <c r="G163" s="32"/>
      <c r="H163" s="1"/>
      <c r="I163" s="1"/>
      <c r="J163" s="1"/>
      <c r="K163" s="1"/>
      <c r="L163" s="1"/>
      <c r="M163" s="13">
        <f t="shared" si="4"/>
        <v>0</v>
      </c>
      <c r="N163" s="13">
        <f t="shared" si="5"/>
        <v>0</v>
      </c>
    </row>
    <row r="164" spans="1:14" s="2" customFormat="1" x14ac:dyDescent="0.25">
      <c r="A164" t="s">
        <v>173</v>
      </c>
      <c r="B164" s="26">
        <v>61.42393345816</v>
      </c>
      <c r="C164" s="13"/>
      <c r="D164" s="4"/>
      <c r="E164" s="4"/>
      <c r="F164" s="28"/>
      <c r="G164" s="32"/>
      <c r="H164" s="1"/>
      <c r="I164" s="1"/>
      <c r="J164" s="1"/>
      <c r="K164" s="1"/>
      <c r="L164" s="1"/>
      <c r="M164" s="13">
        <f t="shared" si="4"/>
        <v>0</v>
      </c>
      <c r="N164" s="13">
        <f t="shared" si="5"/>
        <v>0</v>
      </c>
    </row>
    <row r="165" spans="1:14" s="2" customFormat="1" x14ac:dyDescent="0.25">
      <c r="A165" t="s">
        <v>174</v>
      </c>
      <c r="B165" s="26">
        <v>64.900759880319995</v>
      </c>
      <c r="C165" s="13"/>
      <c r="D165" s="4"/>
      <c r="E165" s="4"/>
      <c r="F165" s="28"/>
      <c r="G165" s="32"/>
      <c r="H165" s="1"/>
      <c r="I165" s="1"/>
      <c r="J165" s="1"/>
      <c r="K165" s="1"/>
      <c r="L165" s="1"/>
      <c r="M165" s="13">
        <f t="shared" si="4"/>
        <v>0</v>
      </c>
      <c r="N165" s="13">
        <f t="shared" si="5"/>
        <v>0</v>
      </c>
    </row>
    <row r="166" spans="1:14" s="2" customFormat="1" x14ac:dyDescent="0.25">
      <c r="A166" t="s">
        <v>175</v>
      </c>
      <c r="B166" s="26">
        <v>71.85441272464</v>
      </c>
      <c r="C166" s="13"/>
      <c r="D166" s="4"/>
      <c r="E166" s="4"/>
      <c r="F166" s="28"/>
      <c r="G166" s="33"/>
      <c r="H166" s="34"/>
      <c r="I166" s="34"/>
      <c r="J166" s="34"/>
      <c r="K166" s="1"/>
      <c r="L166" s="1"/>
      <c r="M166" s="13">
        <f t="shared" si="4"/>
        <v>0</v>
      </c>
      <c r="N166" s="13">
        <f t="shared" si="5"/>
        <v>0</v>
      </c>
    </row>
    <row r="167" spans="1:14" s="2" customFormat="1" x14ac:dyDescent="0.25">
      <c r="A167"/>
      <c r="C167"/>
      <c r="D167" s="10" t="s">
        <v>112</v>
      </c>
      <c r="E167" s="11" t="s">
        <v>113</v>
      </c>
      <c r="F167" s="11" t="s">
        <v>114</v>
      </c>
      <c r="G167" s="11" t="s">
        <v>260</v>
      </c>
      <c r="H167" s="11" t="s">
        <v>214</v>
      </c>
      <c r="I167" s="11" t="s">
        <v>265</v>
      </c>
      <c r="J167" s="11" t="s">
        <v>215</v>
      </c>
      <c r="K167" s="11" t="s">
        <v>267</v>
      </c>
      <c r="L167" s="12" t="s">
        <v>268</v>
      </c>
      <c r="M167" s="13"/>
      <c r="N167" s="13"/>
    </row>
    <row r="168" spans="1:14" s="2" customFormat="1" x14ac:dyDescent="0.25">
      <c r="A168" t="s">
        <v>99</v>
      </c>
      <c r="B168" s="26">
        <v>30.132495658719996</v>
      </c>
      <c r="C168" s="26">
        <v>51.835475027848275</v>
      </c>
      <c r="D168" s="4"/>
      <c r="E168" s="4"/>
      <c r="F168" s="4"/>
      <c r="G168" s="4"/>
      <c r="H168" s="4"/>
      <c r="I168" s="4"/>
      <c r="J168" s="4"/>
      <c r="K168" s="4"/>
      <c r="L168" s="4"/>
      <c r="M168" s="13">
        <f t="shared" si="4"/>
        <v>0</v>
      </c>
      <c r="N168" s="13">
        <f t="shared" si="5"/>
        <v>0</v>
      </c>
    </row>
    <row r="169" spans="1:14" s="2" customFormat="1" x14ac:dyDescent="0.25">
      <c r="A169" t="s">
        <v>100</v>
      </c>
      <c r="B169" s="26">
        <v>33.609322080879998</v>
      </c>
      <c r="C169" s="26">
        <v>57.947107035999998</v>
      </c>
      <c r="D169" s="4"/>
      <c r="E169" s="4">
        <v>0</v>
      </c>
      <c r="F169" s="4"/>
      <c r="G169" s="4"/>
      <c r="H169" s="4">
        <v>0</v>
      </c>
      <c r="I169" s="4"/>
      <c r="J169" s="4"/>
      <c r="K169" s="4"/>
      <c r="L169" s="4"/>
      <c r="M169" s="13">
        <f t="shared" si="4"/>
        <v>0</v>
      </c>
      <c r="N169" s="13">
        <f t="shared" si="5"/>
        <v>0</v>
      </c>
    </row>
    <row r="170" spans="1:14" s="2" customFormat="1" x14ac:dyDescent="0.25">
      <c r="A170" t="s">
        <v>101</v>
      </c>
      <c r="B170" s="26">
        <v>37.086148503040008</v>
      </c>
      <c r="C170" s="26">
        <v>63.179517787785336</v>
      </c>
      <c r="D170" s="4"/>
      <c r="E170" s="4"/>
      <c r="F170" s="4"/>
      <c r="G170" s="4"/>
      <c r="H170" s="4"/>
      <c r="I170" s="4"/>
      <c r="J170" s="4"/>
      <c r="K170" s="4"/>
      <c r="L170" s="4"/>
      <c r="M170" s="13">
        <f t="shared" si="4"/>
        <v>0</v>
      </c>
      <c r="N170" s="13">
        <f t="shared" si="5"/>
        <v>0</v>
      </c>
    </row>
    <row r="171" spans="1:14" s="2" customFormat="1" x14ac:dyDescent="0.25">
      <c r="A171" t="s">
        <v>102</v>
      </c>
      <c r="B171" s="26">
        <v>39.404032784480002</v>
      </c>
      <c r="C171" s="26">
        <v>68.063902618692595</v>
      </c>
      <c r="D171" s="4"/>
      <c r="E171" s="4"/>
      <c r="F171" s="4"/>
      <c r="G171" s="4"/>
      <c r="H171" s="4"/>
      <c r="I171" s="4"/>
      <c r="J171" s="4"/>
      <c r="K171" s="4"/>
      <c r="L171" s="4"/>
      <c r="M171" s="13">
        <f t="shared" si="4"/>
        <v>0</v>
      </c>
      <c r="N171" s="13">
        <f t="shared" si="5"/>
        <v>0</v>
      </c>
    </row>
    <row r="172" spans="1:14" s="2" customFormat="1" x14ac:dyDescent="0.25">
      <c r="A172" t="s">
        <v>103</v>
      </c>
      <c r="B172" s="26">
        <v>42.880859206640004</v>
      </c>
      <c r="C172" s="26">
        <v>74.10826985678537</v>
      </c>
      <c r="D172" s="4"/>
      <c r="E172" s="4"/>
      <c r="F172" s="4"/>
      <c r="G172" s="4"/>
      <c r="H172" s="4"/>
      <c r="I172" s="4"/>
      <c r="J172" s="4"/>
      <c r="K172" s="4"/>
      <c r="L172" s="4"/>
      <c r="M172" s="13">
        <f t="shared" si="4"/>
        <v>0</v>
      </c>
      <c r="N172" s="13">
        <f t="shared" si="5"/>
        <v>0</v>
      </c>
    </row>
    <row r="173" spans="1:14" s="2" customFormat="1" x14ac:dyDescent="0.25">
      <c r="A173" t="s">
        <v>104</v>
      </c>
      <c r="B173" s="26">
        <v>47.516627769520007</v>
      </c>
      <c r="C173" s="26">
        <v>83.443834131840021</v>
      </c>
      <c r="D173" s="4"/>
      <c r="E173" s="4"/>
      <c r="F173" s="4"/>
      <c r="G173" s="29"/>
      <c r="H173" s="29"/>
      <c r="I173" s="29"/>
      <c r="J173" s="29"/>
      <c r="K173" s="4"/>
      <c r="L173" s="4"/>
      <c r="M173" s="13">
        <f t="shared" si="4"/>
        <v>0</v>
      </c>
      <c r="N173" s="13">
        <f t="shared" si="5"/>
        <v>0</v>
      </c>
    </row>
    <row r="174" spans="1:14" s="2" customFormat="1" x14ac:dyDescent="0.25">
      <c r="A174" t="s">
        <v>176</v>
      </c>
      <c r="B174" s="26">
        <v>54.470280613840004</v>
      </c>
      <c r="C174" s="13"/>
      <c r="D174" s="4"/>
      <c r="E174" s="4"/>
      <c r="F174" s="28"/>
      <c r="G174" s="31"/>
      <c r="H174" s="30"/>
      <c r="I174" s="30"/>
      <c r="J174" s="30"/>
      <c r="K174" s="1"/>
      <c r="L174" s="1"/>
      <c r="M174" s="13">
        <f t="shared" si="4"/>
        <v>0</v>
      </c>
      <c r="N174" s="13">
        <f t="shared" si="5"/>
        <v>0</v>
      </c>
    </row>
    <row r="175" spans="1:14" s="2" customFormat="1" x14ac:dyDescent="0.25">
      <c r="A175" t="s">
        <v>177</v>
      </c>
      <c r="B175" s="26">
        <v>60.264991317439993</v>
      </c>
      <c r="C175" s="13"/>
      <c r="D175" s="4"/>
      <c r="E175" s="4"/>
      <c r="F175" s="28"/>
      <c r="G175" s="32"/>
      <c r="H175" s="1"/>
      <c r="I175" s="1"/>
      <c r="J175" s="1"/>
      <c r="K175" s="1"/>
      <c r="L175" s="1"/>
      <c r="M175" s="13">
        <f t="shared" si="4"/>
        <v>0</v>
      </c>
      <c r="N175" s="13">
        <f t="shared" si="5"/>
        <v>0</v>
      </c>
    </row>
    <row r="176" spans="1:14" s="2" customFormat="1" x14ac:dyDescent="0.25">
      <c r="A176" t="s">
        <v>178</v>
      </c>
      <c r="B176" s="26">
        <v>64.900759880319995</v>
      </c>
      <c r="C176" s="13"/>
      <c r="D176" s="4"/>
      <c r="E176" s="4"/>
      <c r="F176" s="28"/>
      <c r="G176" s="32"/>
      <c r="H176" s="1"/>
      <c r="I176" s="1"/>
      <c r="J176" s="1"/>
      <c r="K176" s="1"/>
      <c r="L176" s="1"/>
      <c r="M176" s="13">
        <f t="shared" si="4"/>
        <v>0</v>
      </c>
      <c r="N176" s="13">
        <f t="shared" si="5"/>
        <v>0</v>
      </c>
    </row>
    <row r="177" spans="1:14" s="2" customFormat="1" x14ac:dyDescent="0.25">
      <c r="A177" t="s">
        <v>179</v>
      </c>
      <c r="B177" s="26">
        <v>69.536528443199998</v>
      </c>
      <c r="C177" s="13"/>
      <c r="D177" s="4"/>
      <c r="E177" s="4"/>
      <c r="F177" s="28"/>
      <c r="G177" s="32"/>
      <c r="H177" s="1"/>
      <c r="I177" s="1"/>
      <c r="J177" s="1"/>
      <c r="K177" s="1"/>
      <c r="L177" s="1"/>
      <c r="M177" s="13">
        <f t="shared" si="4"/>
        <v>0</v>
      </c>
      <c r="N177" s="13">
        <f t="shared" si="5"/>
        <v>0</v>
      </c>
    </row>
    <row r="178" spans="1:14" s="2" customFormat="1" x14ac:dyDescent="0.25">
      <c r="A178" t="s">
        <v>180</v>
      </c>
      <c r="B178" s="26">
        <v>79.967007709680004</v>
      </c>
      <c r="C178" s="13"/>
      <c r="D178" s="4"/>
      <c r="E178" s="4"/>
      <c r="F178" s="28"/>
      <c r="G178" s="33"/>
      <c r="H178" s="34"/>
      <c r="I178" s="34"/>
      <c r="J178" s="34"/>
      <c r="K178" s="1"/>
      <c r="L178" s="1"/>
      <c r="M178" s="13">
        <f t="shared" si="4"/>
        <v>0</v>
      </c>
      <c r="N178" s="13">
        <f t="shared" si="5"/>
        <v>0</v>
      </c>
    </row>
    <row r="179" spans="1:14" s="2" customFormat="1" x14ac:dyDescent="0.25">
      <c r="A179"/>
      <c r="C179"/>
      <c r="D179" s="10" t="s">
        <v>112</v>
      </c>
      <c r="E179" s="11" t="s">
        <v>113</v>
      </c>
      <c r="F179" s="11" t="s">
        <v>114</v>
      </c>
      <c r="G179" s="24" t="s">
        <v>260</v>
      </c>
      <c r="H179" s="24" t="s">
        <v>214</v>
      </c>
      <c r="I179" s="24" t="s">
        <v>265</v>
      </c>
      <c r="J179" s="24" t="s">
        <v>215</v>
      </c>
      <c r="K179" s="11" t="s">
        <v>267</v>
      </c>
      <c r="L179" s="12" t="s">
        <v>268</v>
      </c>
      <c r="M179" s="13"/>
      <c r="N179" s="13"/>
    </row>
    <row r="180" spans="1:14" s="2" customFormat="1" x14ac:dyDescent="0.25">
      <c r="A180" t="s">
        <v>105</v>
      </c>
      <c r="B180" s="26">
        <v>35.92720636232</v>
      </c>
      <c r="C180" s="26">
        <v>60.08737184495326</v>
      </c>
      <c r="D180" s="4"/>
      <c r="E180" s="4"/>
      <c r="F180" s="4"/>
      <c r="G180" s="4"/>
      <c r="H180" s="4"/>
      <c r="I180" s="4"/>
      <c r="J180" s="28"/>
      <c r="K180" s="4"/>
      <c r="L180" s="4"/>
      <c r="M180" s="13">
        <f t="shared" si="4"/>
        <v>0</v>
      </c>
      <c r="N180" s="13">
        <f t="shared" si="5"/>
        <v>0</v>
      </c>
    </row>
    <row r="181" spans="1:14" s="2" customFormat="1" x14ac:dyDescent="0.25">
      <c r="A181" t="s">
        <v>106</v>
      </c>
      <c r="B181" s="26">
        <v>39.404032784480002</v>
      </c>
      <c r="C181" s="26">
        <v>66.05970202104001</v>
      </c>
      <c r="D181" s="4"/>
      <c r="E181" s="4">
        <v>0</v>
      </c>
      <c r="F181" s="4"/>
      <c r="G181" s="4"/>
      <c r="H181" s="4">
        <v>0</v>
      </c>
      <c r="I181" s="4"/>
      <c r="J181" s="28"/>
      <c r="K181" s="4"/>
      <c r="L181" s="4"/>
      <c r="M181" s="13">
        <f t="shared" si="4"/>
        <v>0</v>
      </c>
      <c r="N181" s="13">
        <f t="shared" si="5"/>
        <v>0</v>
      </c>
    </row>
    <row r="182" spans="1:14" s="2" customFormat="1" x14ac:dyDescent="0.25">
      <c r="A182" t="s">
        <v>107</v>
      </c>
      <c r="B182" s="26">
        <v>42.880859206640004</v>
      </c>
      <c r="C182" s="26">
        <v>71.85441272464</v>
      </c>
      <c r="D182" s="4"/>
      <c r="E182" s="4"/>
      <c r="F182" s="4"/>
      <c r="G182" s="4"/>
      <c r="H182" s="4"/>
      <c r="I182" s="4"/>
      <c r="J182" s="28"/>
      <c r="K182" s="4"/>
      <c r="L182" s="4"/>
      <c r="M182" s="13">
        <f t="shared" si="4"/>
        <v>0</v>
      </c>
      <c r="N182" s="13">
        <f t="shared" si="5"/>
        <v>0</v>
      </c>
    </row>
    <row r="183" spans="1:14" s="2" customFormat="1" x14ac:dyDescent="0.25">
      <c r="A183" t="s">
        <v>108</v>
      </c>
      <c r="B183" s="26">
        <v>46.357685628800006</v>
      </c>
      <c r="C183" s="26">
        <v>62.582875598879994</v>
      </c>
      <c r="D183" s="4"/>
      <c r="E183" s="4"/>
      <c r="F183" s="4"/>
      <c r="G183" s="4"/>
      <c r="H183" s="4"/>
      <c r="I183" s="4"/>
      <c r="J183" s="28"/>
      <c r="K183" s="4"/>
      <c r="L183" s="4"/>
      <c r="M183" s="13">
        <f t="shared" si="4"/>
        <v>0</v>
      </c>
      <c r="N183" s="13">
        <f t="shared" si="5"/>
        <v>0</v>
      </c>
    </row>
    <row r="184" spans="1:14" s="2" customFormat="1" x14ac:dyDescent="0.25">
      <c r="A184" t="s">
        <v>109</v>
      </c>
      <c r="B184" s="26">
        <v>49.834512050960001</v>
      </c>
      <c r="C184" s="26">
        <v>83.443834131840021</v>
      </c>
      <c r="D184" s="4"/>
      <c r="E184" s="4"/>
      <c r="F184" s="4"/>
      <c r="G184" s="4"/>
      <c r="H184" s="4"/>
      <c r="I184" s="4"/>
      <c r="J184" s="28"/>
      <c r="K184" s="4"/>
      <c r="L184" s="4"/>
      <c r="M184" s="13">
        <f t="shared" si="4"/>
        <v>0</v>
      </c>
      <c r="N184" s="13">
        <f t="shared" si="5"/>
        <v>0</v>
      </c>
    </row>
    <row r="185" spans="1:14" s="2" customFormat="1" x14ac:dyDescent="0.25">
      <c r="A185" t="s">
        <v>110</v>
      </c>
      <c r="B185" s="26">
        <v>56.788164895279998</v>
      </c>
      <c r="C185" s="26">
        <v>94.720373843213963</v>
      </c>
      <c r="D185" s="4"/>
      <c r="E185" s="4"/>
      <c r="F185" s="4"/>
      <c r="G185" s="29"/>
      <c r="H185" s="29"/>
      <c r="I185" s="29"/>
      <c r="J185" s="37"/>
      <c r="K185" s="4"/>
      <c r="L185" s="4"/>
      <c r="M185" s="13">
        <f t="shared" si="4"/>
        <v>0</v>
      </c>
      <c r="N185" s="13">
        <f t="shared" si="5"/>
        <v>0</v>
      </c>
    </row>
    <row r="186" spans="1:14" s="2" customFormat="1" x14ac:dyDescent="0.25">
      <c r="A186" t="s">
        <v>181</v>
      </c>
      <c r="B186" s="26">
        <v>59.106049176719999</v>
      </c>
      <c r="C186" s="13"/>
      <c r="D186" s="4"/>
      <c r="E186" s="4"/>
      <c r="F186" s="28"/>
      <c r="G186" s="31"/>
      <c r="H186" s="30"/>
      <c r="I186" s="30"/>
      <c r="J186" s="30"/>
      <c r="K186" s="1"/>
      <c r="L186" s="1"/>
      <c r="M186" s="13">
        <f t="shared" si="4"/>
        <v>0</v>
      </c>
      <c r="N186" s="13">
        <f t="shared" si="5"/>
        <v>0</v>
      </c>
    </row>
    <row r="187" spans="1:14" s="2" customFormat="1" x14ac:dyDescent="0.25">
      <c r="A187" t="s">
        <v>182</v>
      </c>
      <c r="B187" s="26">
        <v>63.741817739600002</v>
      </c>
      <c r="C187" s="13"/>
      <c r="D187" s="4"/>
      <c r="E187" s="4"/>
      <c r="F187" s="28"/>
      <c r="G187" s="32"/>
      <c r="H187" s="1"/>
      <c r="I187" s="1"/>
      <c r="J187" s="1"/>
      <c r="K187" s="1"/>
      <c r="L187" s="1"/>
      <c r="M187" s="13">
        <f t="shared" si="4"/>
        <v>0</v>
      </c>
      <c r="N187" s="13">
        <f t="shared" si="5"/>
        <v>0</v>
      </c>
    </row>
    <row r="188" spans="1:14" s="2" customFormat="1" x14ac:dyDescent="0.25">
      <c r="A188" t="s">
        <v>183</v>
      </c>
      <c r="B188" s="26">
        <v>69.536528443199998</v>
      </c>
      <c r="C188" s="13"/>
      <c r="D188" s="4"/>
      <c r="E188" s="4"/>
      <c r="F188" s="28"/>
      <c r="G188" s="32"/>
      <c r="H188" s="1"/>
      <c r="I188" s="1"/>
      <c r="J188" s="1"/>
      <c r="K188" s="1"/>
      <c r="L188" s="1"/>
      <c r="M188" s="13">
        <f t="shared" si="4"/>
        <v>0</v>
      </c>
      <c r="N188" s="13">
        <f t="shared" si="5"/>
        <v>0</v>
      </c>
    </row>
    <row r="189" spans="1:14" s="2" customFormat="1" x14ac:dyDescent="0.25">
      <c r="A189" t="s">
        <v>184</v>
      </c>
      <c r="B189" s="26">
        <v>74.172297006080015</v>
      </c>
      <c r="C189" s="13"/>
      <c r="D189" s="4"/>
      <c r="E189" s="4"/>
      <c r="F189" s="28"/>
      <c r="G189" s="32"/>
      <c r="H189" s="1"/>
      <c r="I189" s="1"/>
      <c r="J189" s="1"/>
      <c r="K189" s="1"/>
      <c r="L189" s="1"/>
      <c r="M189" s="13">
        <f t="shared" si="4"/>
        <v>0</v>
      </c>
      <c r="N189" s="13">
        <f t="shared" si="5"/>
        <v>0</v>
      </c>
    </row>
    <row r="190" spans="1:14" s="2" customFormat="1" x14ac:dyDescent="0.25">
      <c r="A190" t="s">
        <v>185</v>
      </c>
      <c r="B190" s="26">
        <v>85.761718413280008</v>
      </c>
      <c r="C190" s="13"/>
      <c r="D190" s="4"/>
      <c r="E190" s="4"/>
      <c r="F190" s="28"/>
      <c r="G190" s="32"/>
      <c r="H190" s="1"/>
      <c r="I190" s="1"/>
      <c r="J190" s="1"/>
      <c r="K190" s="1"/>
      <c r="L190" s="1"/>
      <c r="M190" s="13">
        <f t="shared" si="4"/>
        <v>0</v>
      </c>
      <c r="N190" s="13">
        <f t="shared" si="5"/>
        <v>0</v>
      </c>
    </row>
    <row r="191" spans="1:14" s="2" customFormat="1" x14ac:dyDescent="0.25">
      <c r="A191"/>
      <c r="B191" s="13"/>
      <c r="C191" s="13"/>
      <c r="D191" s="15"/>
      <c r="E191" s="15"/>
      <c r="F191" s="15"/>
      <c r="G191" s="3"/>
      <c r="H191" s="3"/>
      <c r="M191" s="27"/>
      <c r="N191" s="13">
        <f>ROUND((G191*C191)+(H191*C191*1.1)+(I191*C191*1.15)+(J191*C191*1.15*1.1)+(K191*C191*1.35)+(L191*C191*1.35*1.1),2)</f>
        <v>0</v>
      </c>
    </row>
    <row r="192" spans="1:14" s="2" customFormat="1" x14ac:dyDescent="0.25">
      <c r="A192"/>
      <c r="C192"/>
      <c r="D192" s="1"/>
      <c r="E192" s="1"/>
      <c r="F192" s="1"/>
      <c r="G192" s="5" t="s">
        <v>261</v>
      </c>
      <c r="H192" s="5" t="s">
        <v>213</v>
      </c>
      <c r="I192" s="5" t="s">
        <v>264</v>
      </c>
      <c r="M192"/>
      <c r="N192"/>
    </row>
    <row r="193" spans="1:14" s="2" customFormat="1" x14ac:dyDescent="0.25">
      <c r="A193" s="22" t="s">
        <v>118</v>
      </c>
      <c r="C193"/>
      <c r="D193" s="1"/>
      <c r="E193" s="1"/>
      <c r="F193" s="1"/>
      <c r="G193" s="43">
        <f>ROUND(SUM(M3:M190),1)</f>
        <v>0</v>
      </c>
      <c r="H193" s="43">
        <f>ROUND(SUM(N3:N190),1)</f>
        <v>0</v>
      </c>
      <c r="I193" s="44">
        <f>ROUNDUP(G193+H193,1)</f>
        <v>0</v>
      </c>
      <c r="M193"/>
      <c r="N193"/>
    </row>
    <row r="194" spans="1:14" s="2" customFormat="1" x14ac:dyDescent="0.25">
      <c r="A194"/>
      <c r="C194"/>
      <c r="D194" s="1"/>
      <c r="E194" s="1"/>
      <c r="F194" s="1"/>
      <c r="G194" s="3"/>
      <c r="H194" s="3"/>
      <c r="M194"/>
      <c r="N194"/>
    </row>
    <row r="195" spans="1:14" s="2" customFormat="1" x14ac:dyDescent="0.25">
      <c r="A195"/>
      <c r="C195"/>
      <c r="D195" s="1"/>
      <c r="E195" s="1"/>
      <c r="F195" s="1"/>
      <c r="G195" s="3"/>
      <c r="H195" s="3"/>
      <c r="M195"/>
      <c r="N195"/>
    </row>
    <row r="196" spans="1:14" s="2" customFormat="1" x14ac:dyDescent="0.25">
      <c r="A196" s="154" t="s">
        <v>273</v>
      </c>
      <c r="B196" s="154"/>
      <c r="C196" s="154"/>
      <c r="D196" s="14" t="s">
        <v>206</v>
      </c>
      <c r="E196" s="21" t="s">
        <v>263</v>
      </c>
      <c r="F196"/>
      <c r="G196" s="3"/>
      <c r="H196" s="3"/>
      <c r="M196"/>
      <c r="N196"/>
    </row>
    <row r="197" spans="1:14" s="2" customFormat="1" x14ac:dyDescent="0.25">
      <c r="A197" t="s">
        <v>269</v>
      </c>
      <c r="B197" s="38">
        <v>1.4925441774880002</v>
      </c>
      <c r="C197" s="13"/>
      <c r="D197" s="16"/>
      <c r="E197" s="26">
        <f>IFERROR((ROUND(B197*D197,2)),"REVISAR")</f>
        <v>0</v>
      </c>
      <c r="F197" s="1"/>
      <c r="G197" s="3"/>
      <c r="H197" s="3"/>
      <c r="M197"/>
      <c r="N197"/>
    </row>
    <row r="198" spans="1:14" s="2" customFormat="1" x14ac:dyDescent="0.25">
      <c r="A198" t="s">
        <v>270</v>
      </c>
      <c r="B198" s="39">
        <v>24.569573383264004</v>
      </c>
      <c r="C198" s="13"/>
      <c r="D198" s="16"/>
      <c r="E198" s="26">
        <f t="shared" ref="E198:E220" si="6">IFERROR((ROUND(B198*D198,2)),"REVISAR")</f>
        <v>0</v>
      </c>
      <c r="F198" s="1"/>
      <c r="G198" s="3"/>
      <c r="H198" s="3"/>
      <c r="M198"/>
      <c r="N198"/>
    </row>
    <row r="199" spans="1:14" s="2" customFormat="1" x14ac:dyDescent="0.25">
      <c r="A199" t="s">
        <v>271</v>
      </c>
      <c r="B199" s="38">
        <v>1.0650035384832499</v>
      </c>
      <c r="C199" s="13"/>
      <c r="D199" s="16"/>
      <c r="E199" s="26">
        <f t="shared" si="6"/>
        <v>0</v>
      </c>
      <c r="F199" s="1"/>
      <c r="G199" s="3"/>
      <c r="H199" s="3"/>
      <c r="M199"/>
      <c r="N199"/>
    </row>
    <row r="200" spans="1:14" s="2" customFormat="1" x14ac:dyDescent="0.25">
      <c r="A200" t="s">
        <v>186</v>
      </c>
      <c r="B200" s="39">
        <v>46.682189428201603</v>
      </c>
      <c r="C200" s="13"/>
      <c r="D200" s="16"/>
      <c r="E200" s="26">
        <f t="shared" si="6"/>
        <v>0</v>
      </c>
      <c r="F200" s="1"/>
      <c r="G200" s="3"/>
      <c r="H200" s="3"/>
      <c r="M200"/>
      <c r="N200"/>
    </row>
    <row r="201" spans="1:14" s="2" customFormat="1" x14ac:dyDescent="0.25">
      <c r="A201" t="s">
        <v>188</v>
      </c>
      <c r="B201" s="39">
        <v>99.50677220221921</v>
      </c>
      <c r="C201" s="13"/>
      <c r="D201" s="16"/>
      <c r="E201" s="26">
        <f t="shared" si="6"/>
        <v>0</v>
      </c>
      <c r="F201" s="1"/>
      <c r="G201" s="3"/>
      <c r="H201" s="3"/>
      <c r="M201"/>
      <c r="N201"/>
    </row>
    <row r="202" spans="1:14" s="2" customFormat="1" x14ac:dyDescent="0.25">
      <c r="A202" t="s">
        <v>189</v>
      </c>
      <c r="B202" s="39">
        <v>100.73525087138241</v>
      </c>
      <c r="C202" s="13"/>
      <c r="D202" s="16"/>
      <c r="E202" s="26">
        <f t="shared" si="6"/>
        <v>0</v>
      </c>
      <c r="F202" s="1"/>
      <c r="G202" s="3"/>
      <c r="H202" s="3"/>
      <c r="M202"/>
      <c r="N202"/>
    </row>
    <row r="203" spans="1:14" s="2" customFormat="1" x14ac:dyDescent="0.25">
      <c r="A203" t="s">
        <v>190</v>
      </c>
      <c r="B203" s="39">
        <v>61.42393345816</v>
      </c>
      <c r="C203" s="13"/>
      <c r="D203" s="16"/>
      <c r="E203" s="26">
        <f t="shared" si="6"/>
        <v>0</v>
      </c>
      <c r="F203" s="1"/>
      <c r="G203" s="3"/>
      <c r="H203" s="3"/>
      <c r="M203"/>
      <c r="N203"/>
    </row>
    <row r="204" spans="1:14" s="2" customFormat="1" x14ac:dyDescent="0.25">
      <c r="A204" t="s">
        <v>191</v>
      </c>
      <c r="B204" s="39">
        <v>68.794805473139206</v>
      </c>
      <c r="C204" s="13"/>
      <c r="D204" s="16"/>
      <c r="E204" s="26">
        <f t="shared" si="6"/>
        <v>0</v>
      </c>
      <c r="F204" s="1"/>
      <c r="G204" s="3"/>
      <c r="H204" s="3"/>
      <c r="M204"/>
      <c r="N204"/>
    </row>
    <row r="205" spans="1:14" s="2" customFormat="1" x14ac:dyDescent="0.25">
      <c r="A205" t="s">
        <v>192</v>
      </c>
      <c r="B205" s="39">
        <v>67.566326803976011</v>
      </c>
      <c r="C205" s="13"/>
      <c r="D205" s="16"/>
      <c r="E205" s="26">
        <f t="shared" si="6"/>
        <v>0</v>
      </c>
      <c r="F205" s="1"/>
      <c r="G205" s="3"/>
      <c r="H205" s="3"/>
      <c r="M205"/>
      <c r="N205"/>
    </row>
    <row r="206" spans="1:14" s="2" customFormat="1" x14ac:dyDescent="0.25">
      <c r="A206" t="s">
        <v>457</v>
      </c>
      <c r="B206" s="39">
        <v>34.397402736569603</v>
      </c>
      <c r="C206" s="13"/>
      <c r="D206" s="16"/>
      <c r="E206" s="26">
        <f t="shared" si="6"/>
        <v>0</v>
      </c>
      <c r="F206" s="1"/>
      <c r="G206" s="3"/>
      <c r="H206" s="3"/>
      <c r="M206"/>
      <c r="N206"/>
    </row>
    <row r="207" spans="1:14" s="2" customFormat="1" x14ac:dyDescent="0.25">
      <c r="A207" t="s">
        <v>274</v>
      </c>
      <c r="B207" s="39">
        <v>30.71196672908</v>
      </c>
      <c r="C207" s="13"/>
      <c r="D207" s="16"/>
      <c r="E207" s="26">
        <f t="shared" si="6"/>
        <v>0</v>
      </c>
      <c r="F207" s="1"/>
      <c r="G207" s="3"/>
      <c r="H207" s="3"/>
      <c r="M207"/>
      <c r="N207"/>
    </row>
    <row r="208" spans="1:14" s="2" customFormat="1" x14ac:dyDescent="0.25">
      <c r="A208" t="s">
        <v>275</v>
      </c>
      <c r="B208" s="40">
        <v>24.569573383264004</v>
      </c>
      <c r="C208" s="13"/>
      <c r="D208" s="16"/>
      <c r="E208" s="26">
        <f t="shared" si="6"/>
        <v>0</v>
      </c>
      <c r="F208" s="1"/>
      <c r="G208" s="3"/>
      <c r="H208" s="3"/>
      <c r="M208"/>
      <c r="N208"/>
    </row>
    <row r="209" spans="1:14" s="2" customFormat="1" x14ac:dyDescent="0.25">
      <c r="A209" t="s">
        <v>194</v>
      </c>
      <c r="B209" s="39">
        <v>23.341094714100802</v>
      </c>
      <c r="C209" s="13"/>
      <c r="D209" s="16"/>
      <c r="E209" s="26">
        <f t="shared" si="6"/>
        <v>0</v>
      </c>
      <c r="F209" s="1"/>
      <c r="G209" s="3"/>
      <c r="H209" s="3"/>
      <c r="M209"/>
      <c r="N209"/>
    </row>
    <row r="210" spans="1:14" s="2" customFormat="1" x14ac:dyDescent="0.25">
      <c r="A210" t="s">
        <v>195</v>
      </c>
      <c r="B210" s="39">
        <v>38.082838744059202</v>
      </c>
      <c r="C210" s="13"/>
      <c r="D210" s="16"/>
      <c r="E210" s="26">
        <f t="shared" si="6"/>
        <v>0</v>
      </c>
      <c r="F210" s="1"/>
      <c r="G210" s="3"/>
      <c r="H210" s="3"/>
      <c r="M210"/>
      <c r="N210"/>
    </row>
    <row r="211" spans="1:14" s="2" customFormat="1" x14ac:dyDescent="0.25">
      <c r="A211" t="s">
        <v>196</v>
      </c>
      <c r="B211" s="39">
        <v>29.483488059916802</v>
      </c>
      <c r="C211" s="13"/>
      <c r="D211" s="16"/>
      <c r="E211" s="26">
        <f t="shared" si="6"/>
        <v>0</v>
      </c>
      <c r="F211" s="1"/>
      <c r="G211" s="3"/>
      <c r="H211" s="3"/>
      <c r="M211"/>
      <c r="N211"/>
    </row>
    <row r="212" spans="1:14" s="2" customFormat="1" x14ac:dyDescent="0.25">
      <c r="A212" t="s">
        <v>197</v>
      </c>
      <c r="B212" s="39">
        <v>44.225232089875199</v>
      </c>
      <c r="C212" s="13"/>
      <c r="D212" s="16"/>
      <c r="E212" s="26">
        <f t="shared" si="6"/>
        <v>0</v>
      </c>
      <c r="F212" s="1"/>
      <c r="G212" s="3"/>
      <c r="H212" s="3"/>
      <c r="M212"/>
      <c r="N212"/>
    </row>
    <row r="213" spans="1:14" s="2" customFormat="1" x14ac:dyDescent="0.25">
      <c r="A213" t="s">
        <v>198</v>
      </c>
      <c r="B213" s="41">
        <v>44.225232089875199</v>
      </c>
      <c r="C213" s="13"/>
      <c r="D213" s="16"/>
      <c r="E213" s="26">
        <f t="shared" si="6"/>
        <v>0</v>
      </c>
      <c r="F213" s="1"/>
      <c r="G213" s="3"/>
      <c r="H213" s="3"/>
      <c r="M213"/>
      <c r="N213"/>
    </row>
    <row r="214" spans="1:14" s="2" customFormat="1" x14ac:dyDescent="0.25">
      <c r="A214" t="s">
        <v>199</v>
      </c>
      <c r="B214" s="41">
        <v>63.880890796486398</v>
      </c>
      <c r="C214" s="13"/>
      <c r="D214" s="16"/>
      <c r="E214" s="26">
        <f t="shared" si="6"/>
        <v>0</v>
      </c>
      <c r="F214" s="1"/>
      <c r="G214" s="3"/>
      <c r="H214" s="3"/>
      <c r="M214"/>
      <c r="N214"/>
    </row>
    <row r="215" spans="1:14" s="2" customFormat="1" x14ac:dyDescent="0.25">
      <c r="A215" t="s">
        <v>200</v>
      </c>
      <c r="B215" s="41">
        <v>54.053061443180802</v>
      </c>
      <c r="C215" s="13"/>
      <c r="D215" s="16"/>
      <c r="E215" s="26">
        <f t="shared" si="6"/>
        <v>0</v>
      </c>
      <c r="F215" s="1"/>
      <c r="G215" s="3"/>
      <c r="H215" s="3"/>
      <c r="M215"/>
      <c r="N215"/>
    </row>
    <row r="216" spans="1:14" s="2" customFormat="1" x14ac:dyDescent="0.25">
      <c r="A216" t="s">
        <v>201</v>
      </c>
      <c r="B216" s="41">
        <v>77.3941561572816</v>
      </c>
      <c r="C216" s="13"/>
      <c r="D216" s="16"/>
      <c r="E216" s="26">
        <f t="shared" si="6"/>
        <v>0</v>
      </c>
      <c r="F216" s="1"/>
      <c r="G216" s="3"/>
      <c r="H216" s="3"/>
      <c r="M216"/>
      <c r="N216"/>
    </row>
    <row r="217" spans="1:14" s="2" customFormat="1" x14ac:dyDescent="0.25">
      <c r="A217" t="s">
        <v>202</v>
      </c>
      <c r="B217" s="41">
        <v>13.5132653607952</v>
      </c>
      <c r="C217" s="13"/>
      <c r="D217" s="16"/>
      <c r="E217" s="26">
        <f t="shared" si="6"/>
        <v>0</v>
      </c>
      <c r="F217" s="1"/>
      <c r="G217" s="3"/>
      <c r="H217" s="3"/>
      <c r="M217"/>
      <c r="N217"/>
    </row>
    <row r="218" spans="1:14" s="2" customFormat="1" x14ac:dyDescent="0.25">
      <c r="A218" t="s">
        <v>203</v>
      </c>
      <c r="B218" s="41">
        <v>15.970222699121599</v>
      </c>
      <c r="C218" s="13"/>
      <c r="D218" s="16"/>
      <c r="E218" s="26">
        <f t="shared" si="6"/>
        <v>0</v>
      </c>
      <c r="F218" s="1"/>
      <c r="G218" s="3"/>
      <c r="H218" s="3"/>
      <c r="M218"/>
      <c r="N218"/>
    </row>
    <row r="219" spans="1:14" s="2" customFormat="1" x14ac:dyDescent="0.25">
      <c r="A219" t="s">
        <v>204</v>
      </c>
      <c r="B219" s="41">
        <v>22.112616044937599</v>
      </c>
      <c r="C219" s="13"/>
      <c r="D219" s="16"/>
      <c r="E219" s="26">
        <f t="shared" si="6"/>
        <v>0</v>
      </c>
      <c r="F219" s="1"/>
      <c r="G219" s="3"/>
      <c r="H219" s="3"/>
      <c r="M219"/>
      <c r="N219"/>
    </row>
    <row r="220" spans="1:14" s="2" customFormat="1" x14ac:dyDescent="0.25">
      <c r="A220" t="s">
        <v>205</v>
      </c>
      <c r="B220" s="41">
        <v>24.569573383264004</v>
      </c>
      <c r="C220" s="13"/>
      <c r="D220" s="16"/>
      <c r="E220" s="26">
        <f t="shared" si="6"/>
        <v>0</v>
      </c>
      <c r="F220" s="1"/>
      <c r="G220" s="3"/>
      <c r="H220" s="3"/>
      <c r="M220"/>
      <c r="N220"/>
    </row>
    <row r="221" spans="1:14" s="2" customFormat="1" x14ac:dyDescent="0.25">
      <c r="A221"/>
      <c r="B221" s="13"/>
      <c r="C221" s="13"/>
      <c r="D221" s="1"/>
      <c r="E221" s="1"/>
      <c r="F221" s="1"/>
      <c r="G221" s="3"/>
      <c r="H221" s="3"/>
      <c r="M221"/>
      <c r="N221"/>
    </row>
    <row r="222" spans="1:14" s="2" customFormat="1" x14ac:dyDescent="0.25">
      <c r="A222"/>
      <c r="B222" s="13"/>
      <c r="C222" s="13"/>
      <c r="D222" s="1"/>
      <c r="E222" s="1"/>
      <c r="F222" s="1"/>
      <c r="G222" s="1"/>
      <c r="H222" s="1"/>
      <c r="M222"/>
      <c r="N222"/>
    </row>
    <row r="223" spans="1:14" x14ac:dyDescent="0.25">
      <c r="A223" s="22" t="s">
        <v>208</v>
      </c>
      <c r="B223" s="13"/>
      <c r="C223" s="13"/>
      <c r="E223" s="45">
        <f>ROUND(SUM(E197:E220),1)</f>
        <v>0</v>
      </c>
      <c r="G223" s="3"/>
      <c r="H223" s="3"/>
    </row>
    <row r="224" spans="1:14" x14ac:dyDescent="0.25">
      <c r="B224" s="13"/>
      <c r="C224" s="13"/>
      <c r="G224" s="3"/>
      <c r="H224" s="3"/>
    </row>
    <row r="226" spans="1:13" x14ac:dyDescent="0.25">
      <c r="A226" s="22" t="s">
        <v>117</v>
      </c>
      <c r="E226" s="17"/>
      <c r="G226" s="3"/>
      <c r="H226" s="3"/>
    </row>
    <row r="227" spans="1:13" x14ac:dyDescent="0.25">
      <c r="F227" s="5" t="s">
        <v>272</v>
      </c>
      <c r="H227" s="2"/>
    </row>
    <row r="228" spans="1:13" ht="15.75" x14ac:dyDescent="0.25">
      <c r="A228" s="22" t="s">
        <v>209</v>
      </c>
      <c r="F228" s="46">
        <f>IFERROR((ROUND((I193+E223)-((I193+E223)*E226/100),1)),"VER DTO")</f>
        <v>0</v>
      </c>
      <c r="G228" s="18" t="s">
        <v>212</v>
      </c>
      <c r="H228" s="18"/>
      <c r="I228" s="18"/>
      <c r="J228" s="18"/>
      <c r="K228" s="18"/>
    </row>
    <row r="229" spans="1:13" ht="15.75" x14ac:dyDescent="0.25">
      <c r="A229" s="22" t="s">
        <v>210</v>
      </c>
      <c r="F229" s="42">
        <f>IFERROR((ROUND(F228*1.21,2)),"REVISAR")</f>
        <v>0</v>
      </c>
      <c r="G229" s="18" t="s">
        <v>211</v>
      </c>
      <c r="H229" s="18"/>
      <c r="I229" s="18"/>
      <c r="J229" s="18"/>
      <c r="K229" s="18"/>
    </row>
    <row r="232" spans="1:13" ht="15.75" thickBot="1" x14ac:dyDescent="0.3"/>
    <row r="233" spans="1:13" s="91" customFormat="1" ht="15.75" x14ac:dyDescent="0.25">
      <c r="A233" s="155" t="s">
        <v>430</v>
      </c>
      <c r="B233" s="156"/>
      <c r="C233" s="156"/>
      <c r="D233" s="156"/>
      <c r="E233" s="156"/>
      <c r="F233" s="156"/>
      <c r="G233" s="156"/>
      <c r="H233" s="156"/>
      <c r="I233" s="156"/>
      <c r="J233" s="156"/>
      <c r="K233" s="157"/>
      <c r="L233" s="92"/>
      <c r="M233" s="92"/>
    </row>
    <row r="234" spans="1:13" s="91" customFormat="1" ht="15.75" x14ac:dyDescent="0.25">
      <c r="A234" s="158"/>
      <c r="B234" s="159"/>
      <c r="C234" s="159"/>
      <c r="D234" s="159"/>
      <c r="E234" s="159"/>
      <c r="F234" s="159"/>
      <c r="G234" s="159"/>
      <c r="H234" s="159"/>
      <c r="I234" s="159"/>
      <c r="J234" s="159"/>
      <c r="K234" s="160"/>
      <c r="L234" s="92"/>
      <c r="M234" s="92"/>
    </row>
    <row r="235" spans="1:13" ht="15.75" thickBot="1" x14ac:dyDescent="0.3">
      <c r="A235" s="158"/>
      <c r="B235" s="159"/>
      <c r="C235" s="159"/>
      <c r="D235" s="159"/>
      <c r="E235" s="159"/>
      <c r="F235" s="159"/>
      <c r="G235" s="159"/>
      <c r="H235" s="159"/>
      <c r="I235" s="159"/>
      <c r="J235" s="159"/>
      <c r="K235" s="160"/>
    </row>
    <row r="236" spans="1:13" ht="16.5" thickBot="1" x14ac:dyDescent="0.3">
      <c r="A236" s="114" t="s">
        <v>437</v>
      </c>
      <c r="B236" s="109"/>
      <c r="C236" s="115"/>
      <c r="D236" s="117" t="s">
        <v>439</v>
      </c>
      <c r="E236" s="118"/>
      <c r="F236" s="116"/>
      <c r="H236" s="120" t="s">
        <v>438</v>
      </c>
      <c r="I236" s="121"/>
      <c r="J236" s="121"/>
      <c r="K236" s="119"/>
    </row>
    <row r="237" spans="1:13" ht="15.75" thickBot="1" x14ac:dyDescent="0.3">
      <c r="A237" s="97"/>
      <c r="D237" s="103" t="s">
        <v>431</v>
      </c>
      <c r="E237" s="104"/>
      <c r="F237" s="105"/>
      <c r="G237" s="96"/>
      <c r="H237" s="103" t="s">
        <v>432</v>
      </c>
      <c r="I237" s="103"/>
      <c r="J237" s="103"/>
      <c r="K237" s="101"/>
    </row>
    <row r="238" spans="1:13" ht="21.75" thickBot="1" x14ac:dyDescent="0.4">
      <c r="A238" s="98" t="s">
        <v>436</v>
      </c>
      <c r="D238" s="122" t="s">
        <v>427</v>
      </c>
      <c r="E238" s="107"/>
      <c r="F238" s="122" t="s">
        <v>428</v>
      </c>
      <c r="G238" s="96"/>
      <c r="H238" s="122" t="s">
        <v>427</v>
      </c>
      <c r="I238" s="107"/>
      <c r="J238" s="122" t="s">
        <v>428</v>
      </c>
      <c r="K238" s="101"/>
    </row>
    <row r="239" spans="1:13" ht="21.75" thickBot="1" x14ac:dyDescent="0.4">
      <c r="A239" s="98" t="s">
        <v>434</v>
      </c>
      <c r="D239" s="108"/>
      <c r="E239" s="109" t="s">
        <v>429</v>
      </c>
      <c r="F239" s="108"/>
      <c r="G239" s="96"/>
      <c r="H239" s="111"/>
      <c r="I239" s="112" t="s">
        <v>429</v>
      </c>
      <c r="J239" s="111"/>
      <c r="K239" s="101"/>
    </row>
    <row r="240" spans="1:13" ht="21.75" thickBot="1" x14ac:dyDescent="0.4">
      <c r="A240" s="98" t="s">
        <v>435</v>
      </c>
      <c r="D240" s="106"/>
      <c r="E240" s="106"/>
      <c r="F240" s="106"/>
      <c r="G240" s="96"/>
      <c r="H240" s="106"/>
      <c r="I240" s="106"/>
      <c r="J240" s="106"/>
      <c r="K240" s="101"/>
    </row>
    <row r="241" spans="1:11" ht="16.5" thickBot="1" x14ac:dyDescent="0.3">
      <c r="A241" s="99"/>
      <c r="B241" s="93"/>
      <c r="C241" s="94"/>
      <c r="D241" s="151" t="s">
        <v>441</v>
      </c>
      <c r="E241" s="152"/>
      <c r="F241" s="110"/>
      <c r="G241" s="100"/>
      <c r="H241" s="151" t="s">
        <v>433</v>
      </c>
      <c r="I241" s="153"/>
      <c r="J241" s="113" t="str">
        <f>IFERROR(((F241*(H239/D239))*(J239/F239)),"")</f>
        <v/>
      </c>
      <c r="K241" s="102"/>
    </row>
    <row r="242" spans="1:11" x14ac:dyDescent="0.25">
      <c r="J242" s="95" t="s">
        <v>440</v>
      </c>
    </row>
  </sheetData>
  <sheetProtection algorithmName="SHA-512" hashValue="ic1p3a7ihO/cAF2LjXll7XBTzu6v3gwbT2yPXbGmxt0JC5Fdn51/7SxUJbTjwfXfDh0gUMr4dLD0LARU4jIfuw==" saltValue="Tt30DiK4wR9qDJPDBex47Q==" spinCount="100000" sheet="1" objects="1" scenarios="1"/>
  <mergeCells count="5">
    <mergeCell ref="A196:C196"/>
    <mergeCell ref="A1:N1"/>
    <mergeCell ref="D241:E241"/>
    <mergeCell ref="H241:I241"/>
    <mergeCell ref="A233:K235"/>
  </mergeCells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03EBE-4CDD-4322-AF61-EA73C8971FF3}">
  <sheetPr codeName="Hoja4"/>
  <dimension ref="A1:P247"/>
  <sheetViews>
    <sheetView showZeros="0" zoomScale="90" zoomScaleNormal="90" workbookViewId="0">
      <selection activeCell="D4" sqref="D4"/>
    </sheetView>
  </sheetViews>
  <sheetFormatPr baseColWidth="10" defaultRowHeight="15" x14ac:dyDescent="0.25"/>
  <cols>
    <col min="1" max="1" width="35" customWidth="1"/>
    <col min="2" max="2" width="15.42578125" style="2" hidden="1" customWidth="1"/>
    <col min="3" max="3" width="28" hidden="1" customWidth="1"/>
    <col min="4" max="5" width="10.140625" style="1" bestFit="1" customWidth="1"/>
    <col min="6" max="6" width="19.140625" style="1" customWidth="1"/>
    <col min="7" max="7" width="11.42578125" style="1"/>
    <col min="8" max="8" width="12" style="1" bestFit="1" customWidth="1"/>
    <col min="9" max="9" width="15.85546875" style="2" bestFit="1" customWidth="1"/>
    <col min="10" max="10" width="15.85546875" style="2" customWidth="1"/>
    <col min="11" max="11" width="18" style="2" bestFit="1" customWidth="1"/>
    <col min="12" max="12" width="18.7109375" style="2" bestFit="1" customWidth="1"/>
  </cols>
  <sheetData>
    <row r="1" spans="1:16" ht="21" x14ac:dyDescent="0.25">
      <c r="A1" s="143" t="s">
        <v>277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6" s="2" customFormat="1" x14ac:dyDescent="0.25">
      <c r="D2" s="10" t="s">
        <v>112</v>
      </c>
      <c r="E2" s="11" t="s">
        <v>113</v>
      </c>
      <c r="F2" s="11" t="s">
        <v>114</v>
      </c>
      <c r="G2" s="11" t="s">
        <v>260</v>
      </c>
      <c r="H2" s="11" t="s">
        <v>214</v>
      </c>
      <c r="I2" s="11" t="s">
        <v>265</v>
      </c>
      <c r="J2" s="11" t="s">
        <v>215</v>
      </c>
      <c r="K2" s="11" t="s">
        <v>267</v>
      </c>
      <c r="L2" s="12" t="s">
        <v>268</v>
      </c>
      <c r="M2" s="21" t="s">
        <v>261</v>
      </c>
      <c r="N2" s="21" t="s">
        <v>213</v>
      </c>
    </row>
    <row r="3" spans="1:16" x14ac:dyDescent="0.25">
      <c r="A3" t="s">
        <v>0</v>
      </c>
      <c r="B3" s="26">
        <v>9.2715371257600019</v>
      </c>
      <c r="C3" s="26">
        <v>17.3841321108</v>
      </c>
      <c r="D3" s="4"/>
      <c r="E3" s="4"/>
      <c r="F3" s="4"/>
      <c r="G3" s="4"/>
      <c r="H3" s="4"/>
      <c r="I3" s="4"/>
      <c r="J3" s="4"/>
      <c r="K3" s="4"/>
      <c r="L3" s="4"/>
      <c r="M3" s="13">
        <f>IFERROR((ROUND((B3*D3)+((B3*E3)*1.15)+(B3*F3*1.35),2)),"REVISAR")</f>
        <v>0</v>
      </c>
      <c r="N3" s="13">
        <f>IFERROR((ROUND((G3*C3)+(H3*C3*1.1)+(I3*C3*1.15)+(J3*C3*1.15*1.1)+(K3*C3*1.35)+(L3*C3*1.35*1.1),2)),"REVISAR")</f>
        <v>0</v>
      </c>
      <c r="P3" s="36"/>
    </row>
    <row r="4" spans="1:16" x14ac:dyDescent="0.25">
      <c r="A4" t="s">
        <v>1</v>
      </c>
      <c r="B4" s="26">
        <v>9.2715371257600019</v>
      </c>
      <c r="C4" s="26">
        <v>18.543074251520004</v>
      </c>
      <c r="D4" s="4"/>
      <c r="E4" s="4">
        <v>0</v>
      </c>
      <c r="F4" s="4"/>
      <c r="G4" s="4"/>
      <c r="H4" s="4">
        <v>0</v>
      </c>
      <c r="I4" s="4"/>
      <c r="J4" s="4"/>
      <c r="K4" s="4"/>
      <c r="L4" s="4"/>
      <c r="M4" s="13">
        <f t="shared" ref="M4:M67" si="0">IFERROR((ROUND((B4*D4)+((B4*E4)*1.15)+(B4*F4*1.35),2)),"REVISAR")</f>
        <v>0</v>
      </c>
      <c r="N4" s="13">
        <f t="shared" ref="N4:N67" si="1">IFERROR((ROUND((G4*C4)+(H4*C4*1.1)+(I4*C4*1.15)+(J4*C4*1.15*1.1)+(K4*C4*1.35)+(L4*C4*1.35*1.1),2)),"REVISAR")</f>
        <v>0</v>
      </c>
    </row>
    <row r="5" spans="1:16" x14ac:dyDescent="0.25">
      <c r="A5" t="s">
        <v>2</v>
      </c>
      <c r="B5" s="26">
        <v>10.430479266480003</v>
      </c>
      <c r="C5" s="26">
        <v>19.702016392240001</v>
      </c>
      <c r="D5" s="4"/>
      <c r="E5" s="4"/>
      <c r="F5" s="4"/>
      <c r="G5" s="4"/>
      <c r="H5" s="4"/>
      <c r="I5" s="4"/>
      <c r="J5" s="4"/>
      <c r="K5" s="4"/>
      <c r="L5" s="4"/>
      <c r="M5" s="13">
        <f t="shared" si="0"/>
        <v>0</v>
      </c>
      <c r="N5" s="13">
        <f t="shared" si="1"/>
        <v>0</v>
      </c>
    </row>
    <row r="6" spans="1:16" x14ac:dyDescent="0.25">
      <c r="A6" t="s">
        <v>3</v>
      </c>
      <c r="B6" s="26">
        <v>10.430479266480003</v>
      </c>
      <c r="C6" s="26">
        <v>20.860958532960005</v>
      </c>
      <c r="D6" s="4"/>
      <c r="E6" s="4"/>
      <c r="F6" s="4"/>
      <c r="G6" s="4"/>
      <c r="H6" s="4"/>
      <c r="I6" s="4"/>
      <c r="J6" s="4"/>
      <c r="K6" s="4"/>
      <c r="L6" s="4"/>
      <c r="M6" s="13">
        <f t="shared" si="0"/>
        <v>0</v>
      </c>
      <c r="N6" s="13">
        <f t="shared" si="1"/>
        <v>0</v>
      </c>
    </row>
    <row r="7" spans="1:16" x14ac:dyDescent="0.25">
      <c r="A7" t="s">
        <v>4</v>
      </c>
      <c r="B7" s="26">
        <v>11.589421407200001</v>
      </c>
      <c r="C7" s="26">
        <v>22.019900673680002</v>
      </c>
      <c r="D7" s="4"/>
      <c r="E7" s="4"/>
      <c r="F7" s="4"/>
      <c r="G7" s="4"/>
      <c r="H7" s="4"/>
      <c r="I7" s="4"/>
      <c r="J7" s="4"/>
      <c r="K7" s="4"/>
      <c r="L7" s="4"/>
      <c r="M7" s="13">
        <f t="shared" si="0"/>
        <v>0</v>
      </c>
      <c r="N7" s="13">
        <f t="shared" si="1"/>
        <v>0</v>
      </c>
    </row>
    <row r="8" spans="1:16" x14ac:dyDescent="0.25">
      <c r="A8" t="s">
        <v>5</v>
      </c>
      <c r="B8" s="26">
        <v>12.74836354792</v>
      </c>
      <c r="C8" s="26">
        <v>25.496727095840001</v>
      </c>
      <c r="D8" s="4"/>
      <c r="E8" s="4"/>
      <c r="F8" s="4"/>
      <c r="G8" s="4"/>
      <c r="H8" s="4"/>
      <c r="I8" s="4"/>
      <c r="J8" s="4"/>
      <c r="K8" s="4"/>
      <c r="L8" s="4"/>
      <c r="M8" s="13">
        <f t="shared" si="0"/>
        <v>0</v>
      </c>
      <c r="N8" s="13">
        <f t="shared" si="1"/>
        <v>0</v>
      </c>
    </row>
    <row r="9" spans="1:16" x14ac:dyDescent="0.25">
      <c r="A9" t="s">
        <v>119</v>
      </c>
      <c r="B9" s="26">
        <v>15.066247829359998</v>
      </c>
      <c r="C9" s="26">
        <v>28.973553517999999</v>
      </c>
      <c r="D9" s="4"/>
      <c r="E9" s="4"/>
      <c r="F9" s="4"/>
      <c r="G9" s="4"/>
      <c r="H9" s="4"/>
      <c r="I9" s="4"/>
      <c r="J9" s="4"/>
      <c r="K9" s="4"/>
      <c r="L9" s="4"/>
      <c r="M9" s="13">
        <f t="shared" si="0"/>
        <v>0</v>
      </c>
      <c r="N9" s="13">
        <f t="shared" si="1"/>
        <v>0</v>
      </c>
    </row>
    <row r="10" spans="1:16" x14ac:dyDescent="0.25">
      <c r="A10" t="s">
        <v>120</v>
      </c>
      <c r="B10" s="26">
        <v>16.225189970079999</v>
      </c>
      <c r="C10" s="26">
        <v>32.450379940159998</v>
      </c>
      <c r="D10" s="4"/>
      <c r="E10" s="4"/>
      <c r="F10" s="4"/>
      <c r="G10" s="4"/>
      <c r="H10" s="4"/>
      <c r="I10" s="4"/>
      <c r="J10" s="4"/>
      <c r="K10" s="4"/>
      <c r="L10" s="4"/>
      <c r="M10" s="13">
        <f t="shared" si="0"/>
        <v>0</v>
      </c>
      <c r="N10" s="13">
        <f t="shared" si="1"/>
        <v>0</v>
      </c>
    </row>
    <row r="11" spans="1:16" x14ac:dyDescent="0.25">
      <c r="A11" t="s">
        <v>6</v>
      </c>
      <c r="B11" s="26">
        <v>17.3841321108</v>
      </c>
      <c r="C11" s="26">
        <v>34.768264221599999</v>
      </c>
      <c r="D11" s="4"/>
      <c r="E11" s="4"/>
      <c r="F11" s="4"/>
      <c r="G11" s="4"/>
      <c r="H11" s="4"/>
      <c r="I11" s="4"/>
      <c r="J11" s="4"/>
      <c r="K11" s="4"/>
      <c r="L11" s="4"/>
      <c r="M11" s="13">
        <f t="shared" si="0"/>
        <v>0</v>
      </c>
      <c r="N11" s="13">
        <f t="shared" si="1"/>
        <v>0</v>
      </c>
    </row>
    <row r="12" spans="1:16" x14ac:dyDescent="0.25">
      <c r="A12" t="s">
        <v>121</v>
      </c>
      <c r="B12" s="26">
        <v>19.702016392240001</v>
      </c>
      <c r="C12" s="26">
        <v>39.404032784480002</v>
      </c>
      <c r="D12" s="4"/>
      <c r="E12" s="4"/>
      <c r="F12" s="4"/>
      <c r="G12" s="4"/>
      <c r="H12" s="4"/>
      <c r="I12" s="4"/>
      <c r="J12" s="4"/>
      <c r="K12" s="4"/>
      <c r="L12" s="4"/>
      <c r="M12" s="13">
        <f t="shared" si="0"/>
        <v>0</v>
      </c>
      <c r="N12" s="13">
        <f t="shared" si="1"/>
        <v>0</v>
      </c>
    </row>
    <row r="13" spans="1:16" x14ac:dyDescent="0.25">
      <c r="A13" t="s">
        <v>7</v>
      </c>
      <c r="B13" s="26">
        <v>22.019900673680002</v>
      </c>
      <c r="C13" s="26">
        <v>42.880859206640004</v>
      </c>
      <c r="D13" s="4"/>
      <c r="E13" s="4"/>
      <c r="F13" s="4"/>
      <c r="G13" s="4"/>
      <c r="H13" s="4"/>
      <c r="I13" s="4"/>
      <c r="J13" s="4"/>
      <c r="K13" s="4"/>
      <c r="L13" s="4"/>
      <c r="M13" s="13">
        <f t="shared" si="0"/>
        <v>0</v>
      </c>
      <c r="N13" s="13">
        <f t="shared" si="1"/>
        <v>0</v>
      </c>
    </row>
    <row r="14" spans="1:16" x14ac:dyDescent="0.25">
      <c r="A14" t="s">
        <v>8</v>
      </c>
      <c r="D14" s="10" t="s">
        <v>112</v>
      </c>
      <c r="E14" s="11" t="s">
        <v>113</v>
      </c>
      <c r="F14" s="11" t="s">
        <v>114</v>
      </c>
      <c r="G14" s="11" t="s">
        <v>260</v>
      </c>
      <c r="H14" s="11" t="s">
        <v>214</v>
      </c>
      <c r="I14" s="11" t="s">
        <v>265</v>
      </c>
      <c r="J14" s="11" t="s">
        <v>215</v>
      </c>
      <c r="K14" s="11" t="s">
        <v>267</v>
      </c>
      <c r="L14" s="12" t="s">
        <v>268</v>
      </c>
      <c r="M14" s="13"/>
      <c r="N14" s="13"/>
    </row>
    <row r="15" spans="1:16" x14ac:dyDescent="0.25">
      <c r="A15" t="s">
        <v>9</v>
      </c>
      <c r="B15" s="26">
        <v>10.430479266480003</v>
      </c>
      <c r="C15" s="26">
        <v>18.543074251520004</v>
      </c>
      <c r="D15" s="4"/>
      <c r="E15" s="4"/>
      <c r="F15" s="4"/>
      <c r="G15" s="4"/>
      <c r="H15" s="4"/>
      <c r="I15" s="4"/>
      <c r="J15" s="4"/>
      <c r="K15" s="4"/>
      <c r="L15" s="4"/>
      <c r="M15" s="13">
        <f t="shared" si="0"/>
        <v>0</v>
      </c>
      <c r="N15" s="13">
        <f t="shared" si="1"/>
        <v>0</v>
      </c>
    </row>
    <row r="16" spans="1:16" x14ac:dyDescent="0.25">
      <c r="A16" t="s">
        <v>10</v>
      </c>
      <c r="B16" s="26">
        <v>10.430479266480003</v>
      </c>
      <c r="C16" s="26">
        <v>19.702016392240001</v>
      </c>
      <c r="D16" s="4"/>
      <c r="E16" s="4">
        <v>0</v>
      </c>
      <c r="F16" s="4"/>
      <c r="G16" s="4"/>
      <c r="H16" s="4">
        <v>0</v>
      </c>
      <c r="I16" s="4"/>
      <c r="J16" s="4"/>
      <c r="K16" s="4"/>
      <c r="L16" s="4"/>
      <c r="M16" s="13">
        <f t="shared" si="0"/>
        <v>0</v>
      </c>
      <c r="N16" s="13">
        <f t="shared" si="1"/>
        <v>0</v>
      </c>
    </row>
    <row r="17" spans="1:14" x14ac:dyDescent="0.25">
      <c r="A17" t="s">
        <v>11</v>
      </c>
      <c r="B17" s="26">
        <v>11.589421407200001</v>
      </c>
      <c r="C17" s="26">
        <v>20.860958532960005</v>
      </c>
      <c r="D17" s="4"/>
      <c r="E17" s="4"/>
      <c r="F17" s="4"/>
      <c r="G17" s="4"/>
      <c r="H17" s="4"/>
      <c r="I17" s="4"/>
      <c r="J17" s="4"/>
      <c r="K17" s="4"/>
      <c r="L17" s="4"/>
      <c r="M17" s="13">
        <f t="shared" si="0"/>
        <v>0</v>
      </c>
      <c r="N17" s="13">
        <f t="shared" si="1"/>
        <v>0</v>
      </c>
    </row>
    <row r="18" spans="1:14" x14ac:dyDescent="0.25">
      <c r="A18" t="s">
        <v>12</v>
      </c>
      <c r="B18" s="26">
        <v>11.589421407200001</v>
      </c>
      <c r="C18" s="26">
        <v>22.019900673680002</v>
      </c>
      <c r="D18" s="4"/>
      <c r="E18" s="4"/>
      <c r="F18" s="4"/>
      <c r="G18" s="4"/>
      <c r="H18" s="4"/>
      <c r="I18" s="4"/>
      <c r="J18" s="4"/>
      <c r="K18" s="4"/>
      <c r="L18" s="4"/>
      <c r="M18" s="13">
        <f t="shared" si="0"/>
        <v>0</v>
      </c>
      <c r="N18" s="13">
        <f t="shared" si="1"/>
        <v>0</v>
      </c>
    </row>
    <row r="19" spans="1:14" x14ac:dyDescent="0.25">
      <c r="A19" t="s">
        <v>13</v>
      </c>
      <c r="B19" s="26">
        <v>12.74836354792</v>
      </c>
      <c r="C19" s="26">
        <v>24.337784955120004</v>
      </c>
      <c r="D19" s="4"/>
      <c r="E19" s="4"/>
      <c r="F19" s="4"/>
      <c r="G19" s="4"/>
      <c r="H19" s="4"/>
      <c r="I19" s="4"/>
      <c r="J19" s="4"/>
      <c r="K19" s="4"/>
      <c r="L19" s="4"/>
      <c r="M19" s="13">
        <f t="shared" si="0"/>
        <v>0</v>
      </c>
      <c r="N19" s="13">
        <f t="shared" si="1"/>
        <v>0</v>
      </c>
    </row>
    <row r="20" spans="1:14" x14ac:dyDescent="0.25">
      <c r="A20" t="s">
        <v>14</v>
      </c>
      <c r="B20" s="26">
        <v>13.907305688639997</v>
      </c>
      <c r="C20" s="26">
        <v>26.655669236560001</v>
      </c>
      <c r="D20" s="4"/>
      <c r="E20" s="4"/>
      <c r="F20" s="4"/>
      <c r="G20" s="4"/>
      <c r="H20" s="4"/>
      <c r="I20" s="4"/>
      <c r="J20" s="4"/>
      <c r="K20" s="4"/>
      <c r="L20" s="4"/>
      <c r="M20" s="13">
        <f t="shared" si="0"/>
        <v>0</v>
      </c>
      <c r="N20" s="13">
        <f t="shared" si="1"/>
        <v>0</v>
      </c>
    </row>
    <row r="21" spans="1:14" x14ac:dyDescent="0.25">
      <c r="A21" t="s">
        <v>122</v>
      </c>
      <c r="B21" s="26">
        <v>15.066247829359998</v>
      </c>
      <c r="C21" s="26">
        <v>30.132495658719996</v>
      </c>
      <c r="D21" s="4"/>
      <c r="E21" s="4"/>
      <c r="F21" s="4"/>
      <c r="G21" s="4"/>
      <c r="H21" s="4"/>
      <c r="I21" s="4"/>
      <c r="J21" s="4"/>
      <c r="K21" s="4"/>
      <c r="L21" s="4"/>
      <c r="M21" s="13">
        <f t="shared" si="0"/>
        <v>0</v>
      </c>
      <c r="N21" s="13">
        <f t="shared" si="1"/>
        <v>0</v>
      </c>
    </row>
    <row r="22" spans="1:14" x14ac:dyDescent="0.25">
      <c r="A22" t="s">
        <v>123</v>
      </c>
      <c r="B22" s="26">
        <v>16.225189970079999</v>
      </c>
      <c r="C22" s="26">
        <v>33.609322080879998</v>
      </c>
      <c r="D22" s="4"/>
      <c r="E22" s="4"/>
      <c r="F22" s="4"/>
      <c r="G22" s="4"/>
      <c r="H22" s="4"/>
      <c r="I22" s="4"/>
      <c r="J22" s="4"/>
      <c r="K22" s="4"/>
      <c r="L22" s="4"/>
      <c r="M22" s="13">
        <f t="shared" si="0"/>
        <v>0</v>
      </c>
      <c r="N22" s="13">
        <f t="shared" si="1"/>
        <v>0</v>
      </c>
    </row>
    <row r="23" spans="1:14" x14ac:dyDescent="0.25">
      <c r="A23" t="s">
        <v>15</v>
      </c>
      <c r="B23" s="26">
        <v>17.3841321108</v>
      </c>
      <c r="C23" s="26">
        <v>35.92720636232</v>
      </c>
      <c r="D23" s="4"/>
      <c r="E23" s="4"/>
      <c r="F23" s="4"/>
      <c r="G23" s="4"/>
      <c r="H23" s="4"/>
      <c r="I23" s="4"/>
      <c r="J23" s="4"/>
      <c r="K23" s="4"/>
      <c r="L23" s="4"/>
      <c r="M23" s="13">
        <f t="shared" si="0"/>
        <v>0</v>
      </c>
      <c r="N23" s="13">
        <f t="shared" si="1"/>
        <v>0</v>
      </c>
    </row>
    <row r="24" spans="1:14" x14ac:dyDescent="0.25">
      <c r="A24" t="s">
        <v>124</v>
      </c>
      <c r="B24" s="26">
        <v>20.860958532960005</v>
      </c>
      <c r="C24" s="26">
        <v>40.562974925199995</v>
      </c>
      <c r="D24" s="4"/>
      <c r="E24" s="4"/>
      <c r="F24" s="4"/>
      <c r="G24" s="4"/>
      <c r="H24" s="4"/>
      <c r="I24" s="4"/>
      <c r="J24" s="4"/>
      <c r="K24" s="4"/>
      <c r="L24" s="4"/>
      <c r="M24" s="13">
        <f t="shared" si="0"/>
        <v>0</v>
      </c>
      <c r="N24" s="13">
        <f t="shared" si="1"/>
        <v>0</v>
      </c>
    </row>
    <row r="25" spans="1:14" x14ac:dyDescent="0.25">
      <c r="A25" t="s">
        <v>125</v>
      </c>
      <c r="B25" s="26">
        <v>23.178842814400003</v>
      </c>
      <c r="C25" s="26">
        <v>44.039801347360005</v>
      </c>
      <c r="D25" s="4"/>
      <c r="E25" s="4"/>
      <c r="F25" s="4"/>
      <c r="G25" s="4"/>
      <c r="H25" s="4"/>
      <c r="I25" s="4"/>
      <c r="J25" s="4"/>
      <c r="K25" s="4"/>
      <c r="L25" s="4"/>
      <c r="M25" s="13">
        <f t="shared" si="0"/>
        <v>0</v>
      </c>
      <c r="N25" s="13">
        <f t="shared" si="1"/>
        <v>0</v>
      </c>
    </row>
    <row r="26" spans="1:14" x14ac:dyDescent="0.25">
      <c r="D26" s="10" t="s">
        <v>112</v>
      </c>
      <c r="E26" s="11" t="s">
        <v>113</v>
      </c>
      <c r="F26" s="11" t="s">
        <v>114</v>
      </c>
      <c r="G26" s="11" t="s">
        <v>260</v>
      </c>
      <c r="H26" s="11" t="s">
        <v>214</v>
      </c>
      <c r="I26" s="11" t="s">
        <v>265</v>
      </c>
      <c r="J26" s="11" t="s">
        <v>215</v>
      </c>
      <c r="K26" s="11" t="s">
        <v>267</v>
      </c>
      <c r="L26" s="12" t="s">
        <v>268</v>
      </c>
      <c r="M26" s="13"/>
      <c r="N26" s="13"/>
    </row>
    <row r="27" spans="1:14" x14ac:dyDescent="0.25">
      <c r="A27" t="s">
        <v>16</v>
      </c>
      <c r="B27" s="26">
        <v>13.907305688639997</v>
      </c>
      <c r="C27" s="26">
        <v>23.178842814400003</v>
      </c>
      <c r="D27" s="4"/>
      <c r="E27" s="4"/>
      <c r="F27" s="4"/>
      <c r="G27" s="4"/>
      <c r="H27" s="4"/>
      <c r="I27" s="4"/>
      <c r="J27" s="4"/>
      <c r="K27" s="4"/>
      <c r="L27" s="4"/>
      <c r="M27" s="13">
        <f t="shared" si="0"/>
        <v>0</v>
      </c>
      <c r="N27" s="13">
        <f t="shared" si="1"/>
        <v>0</v>
      </c>
    </row>
    <row r="28" spans="1:14" x14ac:dyDescent="0.25">
      <c r="A28" t="s">
        <v>17</v>
      </c>
      <c r="B28" s="26">
        <v>15.066247829359998</v>
      </c>
      <c r="C28" s="26">
        <v>24.337784955120004</v>
      </c>
      <c r="D28" s="4"/>
      <c r="E28" s="4">
        <v>0</v>
      </c>
      <c r="F28" s="4"/>
      <c r="G28" s="4"/>
      <c r="H28" s="4">
        <v>0</v>
      </c>
      <c r="I28" s="4"/>
      <c r="J28" s="4"/>
      <c r="K28" s="4"/>
      <c r="L28" s="4"/>
      <c r="M28" s="13">
        <f t="shared" si="0"/>
        <v>0</v>
      </c>
      <c r="N28" s="13">
        <f t="shared" si="1"/>
        <v>0</v>
      </c>
    </row>
    <row r="29" spans="1:14" x14ac:dyDescent="0.25">
      <c r="A29" t="s">
        <v>18</v>
      </c>
      <c r="B29" s="26">
        <v>15.066247829359998</v>
      </c>
      <c r="C29" s="26">
        <v>25.496727095840001</v>
      </c>
      <c r="D29" s="4"/>
      <c r="E29" s="4"/>
      <c r="F29" s="4"/>
      <c r="G29" s="4"/>
      <c r="H29" s="4"/>
      <c r="I29" s="4"/>
      <c r="J29" s="4"/>
      <c r="K29" s="4"/>
      <c r="L29" s="4"/>
      <c r="M29" s="13">
        <f t="shared" si="0"/>
        <v>0</v>
      </c>
      <c r="N29" s="13">
        <f t="shared" si="1"/>
        <v>0</v>
      </c>
    </row>
    <row r="30" spans="1:14" x14ac:dyDescent="0.25">
      <c r="A30" t="s">
        <v>19</v>
      </c>
      <c r="B30" s="26">
        <v>18.543074251520004</v>
      </c>
      <c r="C30" s="26">
        <v>28.973553517999999</v>
      </c>
      <c r="D30" s="4"/>
      <c r="E30" s="4"/>
      <c r="F30" s="4"/>
      <c r="G30" s="4"/>
      <c r="H30" s="4"/>
      <c r="I30" s="4"/>
      <c r="J30" s="4"/>
      <c r="K30" s="4"/>
      <c r="L30" s="4"/>
      <c r="M30" s="13">
        <f t="shared" si="0"/>
        <v>0</v>
      </c>
      <c r="N30" s="13">
        <f t="shared" si="1"/>
        <v>0</v>
      </c>
    </row>
    <row r="31" spans="1:14" x14ac:dyDescent="0.25">
      <c r="A31" t="s">
        <v>20</v>
      </c>
      <c r="B31" s="26">
        <v>20.860958532960005</v>
      </c>
      <c r="C31" s="26">
        <v>31.291437799439997</v>
      </c>
      <c r="D31" s="4"/>
      <c r="E31" s="4"/>
      <c r="F31" s="4"/>
      <c r="G31" s="4"/>
      <c r="H31" s="4"/>
      <c r="I31" s="4"/>
      <c r="J31" s="4"/>
      <c r="K31" s="4"/>
      <c r="L31" s="4"/>
      <c r="M31" s="13">
        <f t="shared" si="0"/>
        <v>0</v>
      </c>
      <c r="N31" s="13">
        <f t="shared" si="1"/>
        <v>0</v>
      </c>
    </row>
    <row r="32" spans="1:14" x14ac:dyDescent="0.25">
      <c r="A32" t="s">
        <v>21</v>
      </c>
      <c r="B32" s="26">
        <v>22.019900673680002</v>
      </c>
      <c r="C32" s="26">
        <v>34.768264221599999</v>
      </c>
      <c r="D32" s="4"/>
      <c r="E32" s="4"/>
      <c r="F32" s="4"/>
      <c r="G32" s="4"/>
      <c r="H32" s="4"/>
      <c r="I32" s="4"/>
      <c r="J32" s="4"/>
      <c r="K32" s="4"/>
      <c r="L32" s="4"/>
      <c r="M32" s="13">
        <f t="shared" si="0"/>
        <v>0</v>
      </c>
      <c r="N32" s="13">
        <f t="shared" si="1"/>
        <v>0</v>
      </c>
    </row>
    <row r="33" spans="1:14" x14ac:dyDescent="0.25">
      <c r="A33" t="s">
        <v>126</v>
      </c>
      <c r="B33" s="26">
        <v>23.178842814400003</v>
      </c>
      <c r="C33" s="26">
        <v>38.245090643760001</v>
      </c>
      <c r="D33" s="4"/>
      <c r="E33" s="4"/>
      <c r="F33" s="4"/>
      <c r="G33" s="4"/>
      <c r="H33" s="4"/>
      <c r="I33" s="4"/>
      <c r="J33" s="4"/>
      <c r="K33" s="4"/>
      <c r="L33" s="4"/>
      <c r="M33" s="13">
        <f t="shared" si="0"/>
        <v>0</v>
      </c>
      <c r="N33" s="13">
        <f t="shared" si="1"/>
        <v>0</v>
      </c>
    </row>
    <row r="34" spans="1:14" x14ac:dyDescent="0.25">
      <c r="A34" t="s">
        <v>127</v>
      </c>
      <c r="B34" s="26">
        <v>25.496727095840001</v>
      </c>
      <c r="C34" s="26">
        <v>41.72191706592001</v>
      </c>
      <c r="D34" s="4"/>
      <c r="E34" s="4"/>
      <c r="F34" s="4"/>
      <c r="G34" s="4"/>
      <c r="H34" s="4"/>
      <c r="I34" s="4"/>
      <c r="J34" s="4"/>
      <c r="K34" s="4"/>
      <c r="L34" s="4"/>
      <c r="M34" s="13">
        <f t="shared" si="0"/>
        <v>0</v>
      </c>
      <c r="N34" s="13">
        <f t="shared" si="1"/>
        <v>0</v>
      </c>
    </row>
    <row r="35" spans="1:14" x14ac:dyDescent="0.25">
      <c r="A35" t="s">
        <v>22</v>
      </c>
      <c r="B35" s="26">
        <v>26.655669236560001</v>
      </c>
      <c r="C35" s="26">
        <v>45.198743488079998</v>
      </c>
      <c r="D35" s="4"/>
      <c r="E35" s="4"/>
      <c r="F35" s="4"/>
      <c r="G35" s="4"/>
      <c r="H35" s="4"/>
      <c r="I35" s="4"/>
      <c r="J35" s="4"/>
      <c r="K35" s="4"/>
      <c r="L35" s="4"/>
      <c r="M35" s="13">
        <f t="shared" si="0"/>
        <v>0</v>
      </c>
      <c r="N35" s="13">
        <f t="shared" si="1"/>
        <v>0</v>
      </c>
    </row>
    <row r="36" spans="1:14" x14ac:dyDescent="0.25">
      <c r="A36" t="s">
        <v>128</v>
      </c>
      <c r="B36" s="26">
        <v>28.973553517999999</v>
      </c>
      <c r="C36" s="26">
        <v>48.675569910240007</v>
      </c>
      <c r="D36" s="4"/>
      <c r="E36" s="4"/>
      <c r="F36" s="4"/>
      <c r="G36" s="4"/>
      <c r="H36" s="4"/>
      <c r="I36" s="4"/>
      <c r="J36" s="4"/>
      <c r="K36" s="4"/>
      <c r="L36" s="4"/>
      <c r="M36" s="13">
        <f t="shared" si="0"/>
        <v>0</v>
      </c>
      <c r="N36" s="13">
        <f t="shared" si="1"/>
        <v>0</v>
      </c>
    </row>
    <row r="37" spans="1:14" x14ac:dyDescent="0.25">
      <c r="A37" t="s">
        <v>23</v>
      </c>
      <c r="B37" s="26">
        <v>31.291437799439997</v>
      </c>
      <c r="C37" s="26">
        <v>53.311338473120003</v>
      </c>
      <c r="D37" s="4"/>
      <c r="E37" s="4"/>
      <c r="F37" s="4"/>
      <c r="G37" s="4"/>
      <c r="H37" s="4"/>
      <c r="I37" s="4"/>
      <c r="J37" s="4"/>
      <c r="K37" s="4"/>
      <c r="L37" s="4"/>
      <c r="M37" s="13">
        <f t="shared" si="0"/>
        <v>0</v>
      </c>
      <c r="N37" s="13">
        <f t="shared" si="1"/>
        <v>0</v>
      </c>
    </row>
    <row r="38" spans="1:14" x14ac:dyDescent="0.25">
      <c r="D38" s="10" t="s">
        <v>112</v>
      </c>
      <c r="E38" s="11" t="s">
        <v>113</v>
      </c>
      <c r="F38" s="11" t="s">
        <v>114</v>
      </c>
      <c r="G38" s="11" t="s">
        <v>260</v>
      </c>
      <c r="H38" s="11" t="s">
        <v>214</v>
      </c>
      <c r="I38" s="11" t="s">
        <v>265</v>
      </c>
      <c r="J38" s="11" t="s">
        <v>215</v>
      </c>
      <c r="K38" s="11" t="s">
        <v>267</v>
      </c>
      <c r="L38" s="12" t="s">
        <v>268</v>
      </c>
      <c r="M38" s="13"/>
      <c r="N38" s="13"/>
    </row>
    <row r="39" spans="1:14" x14ac:dyDescent="0.25">
      <c r="A39" t="s">
        <v>24</v>
      </c>
      <c r="B39" s="26">
        <v>15.066247829359998</v>
      </c>
      <c r="C39" s="26">
        <v>23.178842814400003</v>
      </c>
      <c r="D39" s="4"/>
      <c r="E39" s="4"/>
      <c r="F39" s="4"/>
      <c r="G39" s="4"/>
      <c r="H39" s="4"/>
      <c r="I39" s="4"/>
      <c r="J39" s="4"/>
      <c r="K39" s="4"/>
      <c r="L39" s="4"/>
      <c r="M39" s="13">
        <f t="shared" si="0"/>
        <v>0</v>
      </c>
      <c r="N39" s="13">
        <f t="shared" si="1"/>
        <v>0</v>
      </c>
    </row>
    <row r="40" spans="1:14" x14ac:dyDescent="0.25">
      <c r="A40" t="s">
        <v>25</v>
      </c>
      <c r="B40" s="26">
        <v>16.225189970079999</v>
      </c>
      <c r="C40" s="26">
        <v>25.496727095840001</v>
      </c>
      <c r="D40" s="4"/>
      <c r="E40" s="4">
        <v>0</v>
      </c>
      <c r="F40" s="4"/>
      <c r="G40" s="4"/>
      <c r="H40" s="4">
        <v>0</v>
      </c>
      <c r="I40" s="4"/>
      <c r="J40" s="4"/>
      <c r="K40" s="4"/>
      <c r="L40" s="4"/>
      <c r="M40" s="13">
        <f t="shared" si="0"/>
        <v>0</v>
      </c>
      <c r="N40" s="13">
        <f t="shared" si="1"/>
        <v>0</v>
      </c>
    </row>
    <row r="41" spans="1:14" x14ac:dyDescent="0.25">
      <c r="A41" t="s">
        <v>26</v>
      </c>
      <c r="B41" s="26">
        <v>17.3841321108</v>
      </c>
      <c r="C41" s="26">
        <v>26.655669236560001</v>
      </c>
      <c r="D41" s="4"/>
      <c r="E41" s="4"/>
      <c r="F41" s="4"/>
      <c r="G41" s="4"/>
      <c r="H41" s="4"/>
      <c r="I41" s="4"/>
      <c r="J41" s="4"/>
      <c r="K41" s="4"/>
      <c r="L41" s="4"/>
      <c r="M41" s="13">
        <f t="shared" si="0"/>
        <v>0</v>
      </c>
      <c r="N41" s="13">
        <f t="shared" si="1"/>
        <v>0</v>
      </c>
    </row>
    <row r="42" spans="1:14" x14ac:dyDescent="0.25">
      <c r="A42" t="s">
        <v>27</v>
      </c>
      <c r="B42" s="26">
        <v>18.543074251520004</v>
      </c>
      <c r="C42" s="26">
        <v>30.132495658719996</v>
      </c>
      <c r="D42" s="4"/>
      <c r="E42" s="4"/>
      <c r="F42" s="4"/>
      <c r="G42" s="4"/>
      <c r="H42" s="4"/>
      <c r="I42" s="4"/>
      <c r="J42" s="4"/>
      <c r="K42" s="4"/>
      <c r="L42" s="4"/>
      <c r="M42" s="13">
        <f t="shared" si="0"/>
        <v>0</v>
      </c>
      <c r="N42" s="13">
        <f t="shared" si="1"/>
        <v>0</v>
      </c>
    </row>
    <row r="43" spans="1:14" x14ac:dyDescent="0.25">
      <c r="A43" t="s">
        <v>28</v>
      </c>
      <c r="B43" s="26">
        <v>20.860958532960005</v>
      </c>
      <c r="C43" s="26">
        <v>32.450379940159998</v>
      </c>
      <c r="D43" s="4"/>
      <c r="E43" s="4"/>
      <c r="F43" s="4"/>
      <c r="G43" s="4"/>
      <c r="H43" s="4"/>
      <c r="I43" s="4"/>
      <c r="J43" s="4"/>
      <c r="K43" s="4"/>
      <c r="L43" s="4"/>
      <c r="M43" s="13">
        <f t="shared" si="0"/>
        <v>0</v>
      </c>
      <c r="N43" s="13">
        <f t="shared" si="1"/>
        <v>0</v>
      </c>
    </row>
    <row r="44" spans="1:14" x14ac:dyDescent="0.25">
      <c r="A44" t="s">
        <v>29</v>
      </c>
      <c r="B44" s="26">
        <v>22.019900673680002</v>
      </c>
      <c r="C44" s="26">
        <v>35.92720636232</v>
      </c>
      <c r="D44" s="4"/>
      <c r="E44" s="4"/>
      <c r="F44" s="4"/>
      <c r="G44" s="4"/>
      <c r="H44" s="4"/>
      <c r="I44" s="4"/>
      <c r="J44" s="4"/>
      <c r="K44" s="4"/>
      <c r="L44" s="4"/>
      <c r="M44" s="13">
        <f t="shared" si="0"/>
        <v>0</v>
      </c>
      <c r="N44" s="13">
        <f t="shared" si="1"/>
        <v>0</v>
      </c>
    </row>
    <row r="45" spans="1:14" x14ac:dyDescent="0.25">
      <c r="A45" t="s">
        <v>129</v>
      </c>
      <c r="B45" s="26">
        <v>24.337784955120004</v>
      </c>
      <c r="C45" s="26">
        <v>40.562974925199995</v>
      </c>
      <c r="D45" s="4"/>
      <c r="E45" s="4"/>
      <c r="F45" s="4"/>
      <c r="G45" s="4"/>
      <c r="H45" s="4"/>
      <c r="I45" s="4"/>
      <c r="J45" s="4"/>
      <c r="K45" s="4"/>
      <c r="L45" s="4"/>
      <c r="M45" s="13">
        <f t="shared" si="0"/>
        <v>0</v>
      </c>
      <c r="N45" s="13">
        <f t="shared" si="1"/>
        <v>0</v>
      </c>
    </row>
    <row r="46" spans="1:14" x14ac:dyDescent="0.25">
      <c r="A46" t="s">
        <v>130</v>
      </c>
      <c r="B46" s="26">
        <v>26.655669236560001</v>
      </c>
      <c r="C46" s="26">
        <v>44.039801347360005</v>
      </c>
      <c r="D46" s="4"/>
      <c r="E46" s="4"/>
      <c r="F46" s="4"/>
      <c r="G46" s="4"/>
      <c r="H46" s="4"/>
      <c r="I46" s="4"/>
      <c r="J46" s="4"/>
      <c r="K46" s="4"/>
      <c r="L46" s="4"/>
      <c r="M46" s="13">
        <f t="shared" si="0"/>
        <v>0</v>
      </c>
      <c r="N46" s="13">
        <f t="shared" si="1"/>
        <v>0</v>
      </c>
    </row>
    <row r="47" spans="1:14" x14ac:dyDescent="0.25">
      <c r="A47" t="s">
        <v>30</v>
      </c>
      <c r="B47" s="26">
        <v>27.814611377279995</v>
      </c>
      <c r="C47" s="26">
        <v>45.198743488079998</v>
      </c>
      <c r="D47" s="4"/>
      <c r="E47" s="4"/>
      <c r="F47" s="4"/>
      <c r="G47" s="4"/>
      <c r="H47" s="4"/>
      <c r="I47" s="4"/>
      <c r="J47" s="4"/>
      <c r="K47" s="4"/>
      <c r="L47" s="4"/>
      <c r="M47" s="13">
        <f t="shared" si="0"/>
        <v>0</v>
      </c>
      <c r="N47" s="13">
        <f t="shared" si="1"/>
        <v>0</v>
      </c>
    </row>
    <row r="48" spans="1:14" x14ac:dyDescent="0.25">
      <c r="A48" t="s">
        <v>131</v>
      </c>
      <c r="B48" s="26">
        <v>30.132495658719996</v>
      </c>
      <c r="C48" s="26">
        <v>49.834512050960001</v>
      </c>
      <c r="D48" s="4"/>
      <c r="E48" s="4"/>
      <c r="F48" s="4"/>
      <c r="G48" s="4"/>
      <c r="H48" s="4"/>
      <c r="I48" s="4"/>
      <c r="J48" s="4"/>
      <c r="K48" s="4"/>
      <c r="L48" s="4"/>
      <c r="M48" s="13">
        <f t="shared" si="0"/>
        <v>0</v>
      </c>
      <c r="N48" s="13">
        <f t="shared" si="1"/>
        <v>0</v>
      </c>
    </row>
    <row r="49" spans="1:14" x14ac:dyDescent="0.25">
      <c r="A49" t="s">
        <v>132</v>
      </c>
      <c r="B49" s="26">
        <v>32.450379940159998</v>
      </c>
      <c r="C49" s="26">
        <v>55.62922275455999</v>
      </c>
      <c r="D49" s="4"/>
      <c r="E49" s="4"/>
      <c r="F49" s="4"/>
      <c r="G49" s="4"/>
      <c r="H49" s="4"/>
      <c r="I49" s="4"/>
      <c r="J49" s="4"/>
      <c r="K49" s="4"/>
      <c r="L49" s="4"/>
      <c r="M49" s="13">
        <f t="shared" si="0"/>
        <v>0</v>
      </c>
      <c r="N49" s="13">
        <f t="shared" si="1"/>
        <v>0</v>
      </c>
    </row>
    <row r="50" spans="1:14" x14ac:dyDescent="0.25">
      <c r="A50" t="s">
        <v>8</v>
      </c>
      <c r="D50" s="10" t="s">
        <v>112</v>
      </c>
      <c r="E50" s="11" t="s">
        <v>113</v>
      </c>
      <c r="F50" s="11" t="s">
        <v>114</v>
      </c>
      <c r="G50" s="11" t="s">
        <v>260</v>
      </c>
      <c r="H50" s="11" t="s">
        <v>214</v>
      </c>
      <c r="I50" s="11" t="s">
        <v>265</v>
      </c>
      <c r="J50" s="11" t="s">
        <v>215</v>
      </c>
      <c r="K50" s="11" t="s">
        <v>267</v>
      </c>
      <c r="L50" s="12" t="s">
        <v>268</v>
      </c>
      <c r="M50" s="13"/>
      <c r="N50" s="13"/>
    </row>
    <row r="51" spans="1:14" x14ac:dyDescent="0.25">
      <c r="A51" t="s">
        <v>31</v>
      </c>
      <c r="B51" s="26">
        <v>16.225189970079999</v>
      </c>
      <c r="C51" s="26">
        <v>24.337784955120004</v>
      </c>
      <c r="D51" s="4"/>
      <c r="E51" s="4"/>
      <c r="F51" s="4"/>
      <c r="G51" s="4"/>
      <c r="H51" s="4"/>
      <c r="I51" s="4"/>
      <c r="J51" s="4"/>
      <c r="K51" s="4"/>
      <c r="L51" s="4"/>
      <c r="M51" s="13">
        <f t="shared" si="0"/>
        <v>0</v>
      </c>
      <c r="N51" s="13">
        <f t="shared" si="1"/>
        <v>0</v>
      </c>
    </row>
    <row r="52" spans="1:14" x14ac:dyDescent="0.25">
      <c r="A52" t="s">
        <v>32</v>
      </c>
      <c r="B52" s="26">
        <v>17.3841321108</v>
      </c>
      <c r="C52" s="26">
        <v>26.655669236560001</v>
      </c>
      <c r="D52" s="4"/>
      <c r="E52" s="4">
        <v>0</v>
      </c>
      <c r="F52" s="4"/>
      <c r="G52" s="4"/>
      <c r="H52" s="4">
        <v>0</v>
      </c>
      <c r="I52" s="4"/>
      <c r="J52" s="4"/>
      <c r="K52" s="4"/>
      <c r="L52" s="4"/>
      <c r="M52" s="13">
        <f t="shared" si="0"/>
        <v>0</v>
      </c>
      <c r="N52" s="13">
        <f t="shared" si="1"/>
        <v>0</v>
      </c>
    </row>
    <row r="53" spans="1:14" x14ac:dyDescent="0.25">
      <c r="A53" t="s">
        <v>33</v>
      </c>
      <c r="B53" s="26">
        <v>18.543074251520004</v>
      </c>
      <c r="C53" s="26">
        <v>27.814611377279995</v>
      </c>
      <c r="D53" s="4"/>
      <c r="E53" s="4"/>
      <c r="F53" s="4"/>
      <c r="G53" s="4"/>
      <c r="H53" s="4"/>
      <c r="I53" s="4"/>
      <c r="J53" s="4"/>
      <c r="K53" s="4"/>
      <c r="L53" s="4"/>
      <c r="M53" s="13">
        <f t="shared" si="0"/>
        <v>0</v>
      </c>
      <c r="N53" s="13">
        <f t="shared" si="1"/>
        <v>0</v>
      </c>
    </row>
    <row r="54" spans="1:14" x14ac:dyDescent="0.25">
      <c r="A54" t="s">
        <v>34</v>
      </c>
      <c r="B54" s="26">
        <v>19.702016392240001</v>
      </c>
      <c r="C54" s="26">
        <v>30.132495658719996</v>
      </c>
      <c r="D54" s="4"/>
      <c r="E54" s="4"/>
      <c r="F54" s="4"/>
      <c r="G54" s="4"/>
      <c r="H54" s="4"/>
      <c r="I54" s="4"/>
      <c r="J54" s="4"/>
      <c r="K54" s="4"/>
      <c r="L54" s="4"/>
      <c r="M54" s="13">
        <f t="shared" si="0"/>
        <v>0</v>
      </c>
      <c r="N54" s="13">
        <f t="shared" si="1"/>
        <v>0</v>
      </c>
    </row>
    <row r="55" spans="1:14" x14ac:dyDescent="0.25">
      <c r="A55" t="s">
        <v>35</v>
      </c>
      <c r="B55" s="26">
        <v>20.860958532960005</v>
      </c>
      <c r="C55" s="26">
        <v>33.609322080879998</v>
      </c>
      <c r="D55" s="4"/>
      <c r="E55" s="4"/>
      <c r="F55" s="4"/>
      <c r="G55" s="4"/>
      <c r="H55" s="4"/>
      <c r="I55" s="4"/>
      <c r="J55" s="4"/>
      <c r="K55" s="4"/>
      <c r="L55" s="4"/>
      <c r="M55" s="13">
        <f t="shared" si="0"/>
        <v>0</v>
      </c>
      <c r="N55" s="13">
        <f t="shared" si="1"/>
        <v>0</v>
      </c>
    </row>
    <row r="56" spans="1:14" x14ac:dyDescent="0.25">
      <c r="A56" t="s">
        <v>36</v>
      </c>
      <c r="B56" s="26">
        <v>24.337784955120004</v>
      </c>
      <c r="C56" s="26">
        <v>38.245090643760001</v>
      </c>
      <c r="D56" s="4"/>
      <c r="E56" s="4"/>
      <c r="F56" s="4"/>
      <c r="G56" s="4"/>
      <c r="H56" s="4"/>
      <c r="I56" s="4"/>
      <c r="J56" s="4"/>
      <c r="K56" s="4"/>
      <c r="L56" s="4"/>
      <c r="M56" s="13">
        <f t="shared" si="0"/>
        <v>0</v>
      </c>
      <c r="N56" s="13">
        <f t="shared" si="1"/>
        <v>0</v>
      </c>
    </row>
    <row r="57" spans="1:14" x14ac:dyDescent="0.25">
      <c r="A57" t="s">
        <v>133</v>
      </c>
      <c r="B57" s="26">
        <v>25.496727095840001</v>
      </c>
      <c r="C57" s="26">
        <v>42.880859206640004</v>
      </c>
      <c r="D57" s="4"/>
      <c r="E57" s="4"/>
      <c r="F57" s="4"/>
      <c r="G57" s="4"/>
      <c r="H57" s="4"/>
      <c r="I57" s="4"/>
      <c r="J57" s="4"/>
      <c r="K57" s="4"/>
      <c r="L57" s="4"/>
      <c r="M57" s="13">
        <f t="shared" si="0"/>
        <v>0</v>
      </c>
      <c r="N57" s="13">
        <f t="shared" si="1"/>
        <v>0</v>
      </c>
    </row>
    <row r="58" spans="1:14" x14ac:dyDescent="0.25">
      <c r="A58" t="s">
        <v>134</v>
      </c>
      <c r="B58" s="26">
        <v>27.814611377279995</v>
      </c>
      <c r="C58" s="26">
        <v>46.357685628800006</v>
      </c>
      <c r="D58" s="4"/>
      <c r="E58" s="4"/>
      <c r="F58" s="4"/>
      <c r="G58" s="4"/>
      <c r="H58" s="4"/>
      <c r="I58" s="4"/>
      <c r="J58" s="4"/>
      <c r="K58" s="4"/>
      <c r="L58" s="4"/>
      <c r="M58" s="13">
        <f t="shared" si="0"/>
        <v>0</v>
      </c>
      <c r="N58" s="13">
        <f t="shared" si="1"/>
        <v>0</v>
      </c>
    </row>
    <row r="59" spans="1:14" x14ac:dyDescent="0.25">
      <c r="A59" t="s">
        <v>37</v>
      </c>
      <c r="B59" s="26">
        <v>28.973553517999999</v>
      </c>
      <c r="C59" s="26">
        <v>47.516627769520007</v>
      </c>
      <c r="D59" s="4"/>
      <c r="E59" s="4"/>
      <c r="F59" s="4"/>
      <c r="G59" s="4"/>
      <c r="H59" s="4"/>
      <c r="I59" s="4"/>
      <c r="J59" s="4"/>
      <c r="K59" s="4"/>
      <c r="L59" s="4"/>
      <c r="M59" s="13">
        <f t="shared" si="0"/>
        <v>0</v>
      </c>
      <c r="N59" s="13">
        <f t="shared" si="1"/>
        <v>0</v>
      </c>
    </row>
    <row r="60" spans="1:14" x14ac:dyDescent="0.25">
      <c r="A60" t="s">
        <v>135</v>
      </c>
      <c r="B60" s="26">
        <v>31.291437799439997</v>
      </c>
      <c r="C60" s="26">
        <v>50.993454191680001</v>
      </c>
      <c r="D60" s="4"/>
      <c r="E60" s="4"/>
      <c r="F60" s="4"/>
      <c r="G60" s="4"/>
      <c r="H60" s="4"/>
      <c r="I60" s="4"/>
      <c r="J60" s="4"/>
      <c r="K60" s="4"/>
      <c r="L60" s="4"/>
      <c r="M60" s="13">
        <f t="shared" si="0"/>
        <v>0</v>
      </c>
      <c r="N60" s="13">
        <f t="shared" si="1"/>
        <v>0</v>
      </c>
    </row>
    <row r="61" spans="1:14" x14ac:dyDescent="0.25">
      <c r="A61" t="s">
        <v>136</v>
      </c>
      <c r="B61" s="26">
        <v>34.768264221599999</v>
      </c>
      <c r="C61" s="26">
        <v>57.947107035999998</v>
      </c>
      <c r="D61" s="4"/>
      <c r="E61" s="4"/>
      <c r="F61" s="4"/>
      <c r="G61" s="4"/>
      <c r="H61" s="4"/>
      <c r="I61" s="4"/>
      <c r="J61" s="4"/>
      <c r="K61" s="4"/>
      <c r="L61" s="4"/>
      <c r="M61" s="13">
        <f t="shared" si="0"/>
        <v>0</v>
      </c>
      <c r="N61" s="13">
        <f t="shared" si="1"/>
        <v>0</v>
      </c>
    </row>
    <row r="62" spans="1:14" x14ac:dyDescent="0.25">
      <c r="D62" s="10" t="s">
        <v>112</v>
      </c>
      <c r="E62" s="11" t="s">
        <v>113</v>
      </c>
      <c r="F62" s="11" t="s">
        <v>114</v>
      </c>
      <c r="G62" s="11" t="s">
        <v>260</v>
      </c>
      <c r="H62" s="11" t="s">
        <v>214</v>
      </c>
      <c r="I62" s="11" t="s">
        <v>265</v>
      </c>
      <c r="J62" s="11" t="s">
        <v>215</v>
      </c>
      <c r="K62" s="11" t="s">
        <v>267</v>
      </c>
      <c r="L62" s="12" t="s">
        <v>268</v>
      </c>
      <c r="M62" s="13"/>
      <c r="N62" s="13"/>
    </row>
    <row r="63" spans="1:14" x14ac:dyDescent="0.25">
      <c r="A63" t="s">
        <v>38</v>
      </c>
      <c r="B63" s="26">
        <v>17.3841321108</v>
      </c>
      <c r="C63" s="26">
        <v>25.496727095840001</v>
      </c>
      <c r="D63" s="4"/>
      <c r="E63" s="4"/>
      <c r="F63" s="4"/>
      <c r="G63" s="4"/>
      <c r="H63" s="4"/>
      <c r="I63" s="4"/>
      <c r="J63" s="4"/>
      <c r="K63" s="4"/>
      <c r="L63" s="4"/>
      <c r="M63" s="13">
        <f t="shared" si="0"/>
        <v>0</v>
      </c>
      <c r="N63" s="13">
        <f t="shared" si="1"/>
        <v>0</v>
      </c>
    </row>
    <row r="64" spans="1:14" x14ac:dyDescent="0.25">
      <c r="A64" t="s">
        <v>39</v>
      </c>
      <c r="B64" s="26">
        <v>18.543074251520004</v>
      </c>
      <c r="C64" s="26">
        <v>27.814611377279995</v>
      </c>
      <c r="D64" s="4"/>
      <c r="E64" s="4">
        <v>0</v>
      </c>
      <c r="F64" s="4"/>
      <c r="G64" s="4"/>
      <c r="H64" s="4">
        <v>0</v>
      </c>
      <c r="I64" s="4"/>
      <c r="J64" s="4"/>
      <c r="K64" s="4"/>
      <c r="L64" s="4"/>
      <c r="M64" s="13">
        <f t="shared" si="0"/>
        <v>0</v>
      </c>
      <c r="N64" s="13">
        <f t="shared" si="1"/>
        <v>0</v>
      </c>
    </row>
    <row r="65" spans="1:14" x14ac:dyDescent="0.25">
      <c r="A65" t="s">
        <v>40</v>
      </c>
      <c r="B65" s="26">
        <v>19.702016392240001</v>
      </c>
      <c r="C65" s="26">
        <v>30.132495658719996</v>
      </c>
      <c r="D65" s="4"/>
      <c r="E65" s="4"/>
      <c r="F65" s="4"/>
      <c r="G65" s="4"/>
      <c r="H65" s="4"/>
      <c r="I65" s="4"/>
      <c r="J65" s="4"/>
      <c r="K65" s="4"/>
      <c r="L65" s="4"/>
      <c r="M65" s="13">
        <f t="shared" si="0"/>
        <v>0</v>
      </c>
      <c r="N65" s="13">
        <f t="shared" si="1"/>
        <v>0</v>
      </c>
    </row>
    <row r="66" spans="1:14" x14ac:dyDescent="0.25">
      <c r="A66" t="s">
        <v>41</v>
      </c>
      <c r="B66" s="26">
        <v>20.860958532960005</v>
      </c>
      <c r="C66" s="26">
        <v>32.450379940159998</v>
      </c>
      <c r="D66" s="4"/>
      <c r="E66" s="4"/>
      <c r="F66" s="4"/>
      <c r="G66" s="4"/>
      <c r="H66" s="4"/>
      <c r="I66" s="4"/>
      <c r="J66" s="4"/>
      <c r="K66" s="4"/>
      <c r="L66" s="4"/>
      <c r="M66" s="13">
        <f t="shared" si="0"/>
        <v>0</v>
      </c>
      <c r="N66" s="13">
        <f t="shared" si="1"/>
        <v>0</v>
      </c>
    </row>
    <row r="67" spans="1:14" x14ac:dyDescent="0.25">
      <c r="A67" t="s">
        <v>42</v>
      </c>
      <c r="B67" s="26">
        <v>24.337784955120004</v>
      </c>
      <c r="C67" s="26">
        <v>37.086148503040008</v>
      </c>
      <c r="D67" s="4"/>
      <c r="E67" s="4"/>
      <c r="F67" s="4"/>
      <c r="G67" s="4"/>
      <c r="H67" s="4"/>
      <c r="I67" s="4"/>
      <c r="J67" s="4"/>
      <c r="K67" s="4"/>
      <c r="L67" s="4"/>
      <c r="M67" s="13">
        <f t="shared" si="0"/>
        <v>0</v>
      </c>
      <c r="N67" s="13">
        <f t="shared" si="1"/>
        <v>0</v>
      </c>
    </row>
    <row r="68" spans="1:14" x14ac:dyDescent="0.25">
      <c r="A68" t="s">
        <v>43</v>
      </c>
      <c r="B68" s="26">
        <v>26.655669236560001</v>
      </c>
      <c r="C68" s="26">
        <v>40.562974925199995</v>
      </c>
      <c r="D68" s="4"/>
      <c r="E68" s="4"/>
      <c r="F68" s="4"/>
      <c r="G68" s="4"/>
      <c r="H68" s="4"/>
      <c r="I68" s="4"/>
      <c r="J68" s="4"/>
      <c r="K68" s="4"/>
      <c r="L68" s="4"/>
      <c r="M68" s="13">
        <f t="shared" ref="M68:M131" si="2">IFERROR((ROUND((B68*D68)+((B68*E68)*1.15)+(B68*F68*1.35),2)),"REVISAR")</f>
        <v>0</v>
      </c>
      <c r="N68" s="13">
        <f t="shared" ref="N68:N131" si="3">IFERROR((ROUND((G68*C68)+(H68*C68*1.1)+(I68*C68*1.15)+(J68*C68*1.15*1.1)+(K68*C68*1.35)+(L68*C68*1.35*1.1),2)),"REVISAR")</f>
        <v>0</v>
      </c>
    </row>
    <row r="69" spans="1:14" x14ac:dyDescent="0.25">
      <c r="A69" t="s">
        <v>137</v>
      </c>
      <c r="B69" s="26">
        <v>28.973553517999999</v>
      </c>
      <c r="C69" s="26">
        <v>45.198743488079998</v>
      </c>
      <c r="D69" s="4"/>
      <c r="E69" s="4"/>
      <c r="F69" s="4"/>
      <c r="G69" s="4"/>
      <c r="H69" s="4"/>
      <c r="I69" s="4"/>
      <c r="J69" s="4"/>
      <c r="K69" s="4"/>
      <c r="L69" s="4"/>
      <c r="M69" s="13">
        <f t="shared" si="2"/>
        <v>0</v>
      </c>
      <c r="N69" s="13">
        <f t="shared" si="3"/>
        <v>0</v>
      </c>
    </row>
    <row r="70" spans="1:14" x14ac:dyDescent="0.25">
      <c r="A70" t="s">
        <v>138</v>
      </c>
      <c r="B70" s="26">
        <v>30.132495658719996</v>
      </c>
      <c r="C70" s="26">
        <v>48.675569910240007</v>
      </c>
      <c r="D70" s="4"/>
      <c r="E70" s="4"/>
      <c r="F70" s="4"/>
      <c r="G70" s="4"/>
      <c r="H70" s="4"/>
      <c r="I70" s="4"/>
      <c r="J70" s="4"/>
      <c r="K70" s="4"/>
      <c r="L70" s="4"/>
      <c r="M70" s="13">
        <f t="shared" si="2"/>
        <v>0</v>
      </c>
      <c r="N70" s="13">
        <f t="shared" si="3"/>
        <v>0</v>
      </c>
    </row>
    <row r="71" spans="1:14" x14ac:dyDescent="0.25">
      <c r="A71" t="s">
        <v>44</v>
      </c>
      <c r="B71" s="26">
        <v>32.450379940159998</v>
      </c>
      <c r="C71" s="26">
        <v>52.152396332400009</v>
      </c>
      <c r="D71" s="4"/>
      <c r="E71" s="4"/>
      <c r="F71" s="4"/>
      <c r="G71" s="4"/>
      <c r="H71" s="4"/>
      <c r="I71" s="4"/>
      <c r="J71" s="4"/>
      <c r="K71" s="4"/>
      <c r="L71" s="4"/>
      <c r="M71" s="13">
        <f t="shared" si="2"/>
        <v>0</v>
      </c>
      <c r="N71" s="13">
        <f t="shared" si="3"/>
        <v>0</v>
      </c>
    </row>
    <row r="72" spans="1:14" x14ac:dyDescent="0.25">
      <c r="A72" t="s">
        <v>139</v>
      </c>
      <c r="B72" s="26">
        <v>34.768264221599999</v>
      </c>
      <c r="C72" s="26">
        <v>55.62922275455999</v>
      </c>
      <c r="D72" s="4"/>
      <c r="E72" s="4"/>
      <c r="F72" s="4"/>
      <c r="G72" s="4"/>
      <c r="H72" s="4"/>
      <c r="I72" s="4"/>
      <c r="J72" s="4"/>
      <c r="K72" s="4"/>
      <c r="L72" s="4"/>
      <c r="M72" s="13">
        <f t="shared" si="2"/>
        <v>0</v>
      </c>
      <c r="N72" s="13">
        <f t="shared" si="3"/>
        <v>0</v>
      </c>
    </row>
    <row r="73" spans="1:14" x14ac:dyDescent="0.25">
      <c r="A73" t="s">
        <v>140</v>
      </c>
      <c r="B73" s="26">
        <v>38.245090643760001</v>
      </c>
      <c r="C73" s="26">
        <v>61.42393345816</v>
      </c>
      <c r="D73" s="4"/>
      <c r="E73" s="4"/>
      <c r="F73" s="4"/>
      <c r="G73" s="4"/>
      <c r="H73" s="4"/>
      <c r="I73" s="4"/>
      <c r="J73" s="4"/>
      <c r="K73" s="4"/>
      <c r="L73" s="4"/>
      <c r="M73" s="13">
        <f t="shared" si="2"/>
        <v>0</v>
      </c>
      <c r="N73" s="13">
        <f t="shared" si="3"/>
        <v>0</v>
      </c>
    </row>
    <row r="74" spans="1:14" x14ac:dyDescent="0.25">
      <c r="D74" s="10" t="s">
        <v>112</v>
      </c>
      <c r="E74" s="11" t="s">
        <v>113</v>
      </c>
      <c r="F74" s="11" t="s">
        <v>114</v>
      </c>
      <c r="G74" s="11" t="s">
        <v>260</v>
      </c>
      <c r="H74" s="11" t="s">
        <v>214</v>
      </c>
      <c r="I74" s="11" t="s">
        <v>265</v>
      </c>
      <c r="J74" s="11" t="s">
        <v>215</v>
      </c>
      <c r="K74" s="11" t="s">
        <v>267</v>
      </c>
      <c r="L74" s="12" t="s">
        <v>268</v>
      </c>
      <c r="M74" s="13"/>
      <c r="N74" s="13"/>
    </row>
    <row r="75" spans="1:14" x14ac:dyDescent="0.25">
      <c r="A75" t="s">
        <v>45</v>
      </c>
      <c r="B75" s="26">
        <v>18.543074251520004</v>
      </c>
      <c r="C75" s="26">
        <v>27.814611377279995</v>
      </c>
      <c r="D75" s="4"/>
      <c r="E75" s="4"/>
      <c r="F75" s="4"/>
      <c r="G75" s="4"/>
      <c r="H75" s="4"/>
      <c r="I75" s="4"/>
      <c r="J75" s="4"/>
      <c r="K75" s="4"/>
      <c r="L75" s="4"/>
      <c r="M75" s="13">
        <f t="shared" si="2"/>
        <v>0</v>
      </c>
      <c r="N75" s="13">
        <f t="shared" si="3"/>
        <v>0</v>
      </c>
    </row>
    <row r="76" spans="1:14" x14ac:dyDescent="0.25">
      <c r="A76" t="s">
        <v>46</v>
      </c>
      <c r="B76" s="26">
        <v>19.702016392240001</v>
      </c>
      <c r="C76" s="26">
        <v>30.132495658719996</v>
      </c>
      <c r="D76" s="4"/>
      <c r="E76" s="4">
        <v>0</v>
      </c>
      <c r="F76" s="4"/>
      <c r="G76" s="4"/>
      <c r="H76" s="4">
        <v>0</v>
      </c>
      <c r="I76" s="4"/>
      <c r="J76" s="4"/>
      <c r="K76" s="4"/>
      <c r="L76" s="4"/>
      <c r="M76" s="13">
        <f t="shared" si="2"/>
        <v>0</v>
      </c>
      <c r="N76" s="13">
        <f t="shared" si="3"/>
        <v>0</v>
      </c>
    </row>
    <row r="77" spans="1:14" x14ac:dyDescent="0.25">
      <c r="A77" t="s">
        <v>47</v>
      </c>
      <c r="B77" s="26">
        <v>20.860958532960005</v>
      </c>
      <c r="C77" s="26">
        <v>31.291437799439997</v>
      </c>
      <c r="D77" s="4"/>
      <c r="E77" s="4"/>
      <c r="F77" s="4"/>
      <c r="G77" s="4"/>
      <c r="H77" s="4"/>
      <c r="I77" s="4"/>
      <c r="J77" s="4"/>
      <c r="K77" s="4"/>
      <c r="L77" s="4"/>
      <c r="M77" s="13">
        <f t="shared" si="2"/>
        <v>0</v>
      </c>
      <c r="N77" s="13">
        <f t="shared" si="3"/>
        <v>0</v>
      </c>
    </row>
    <row r="78" spans="1:14" x14ac:dyDescent="0.25">
      <c r="A78" t="s">
        <v>48</v>
      </c>
      <c r="B78" s="26">
        <v>23.178842814400003</v>
      </c>
      <c r="C78" s="26">
        <v>34.768264221599999</v>
      </c>
      <c r="D78" s="4"/>
      <c r="E78" s="4"/>
      <c r="F78" s="4"/>
      <c r="G78" s="4"/>
      <c r="H78" s="4"/>
      <c r="I78" s="4"/>
      <c r="J78" s="4"/>
      <c r="K78" s="4"/>
      <c r="L78" s="4"/>
      <c r="M78" s="13">
        <f t="shared" si="2"/>
        <v>0</v>
      </c>
      <c r="N78" s="13">
        <f t="shared" si="3"/>
        <v>0</v>
      </c>
    </row>
    <row r="79" spans="1:14" x14ac:dyDescent="0.25">
      <c r="A79" t="s">
        <v>49</v>
      </c>
      <c r="B79" s="26">
        <v>25.496727095840001</v>
      </c>
      <c r="C79" s="26">
        <v>38.245090643760001</v>
      </c>
      <c r="D79" s="4"/>
      <c r="E79" s="4"/>
      <c r="F79" s="4"/>
      <c r="G79" s="4"/>
      <c r="H79" s="4"/>
      <c r="I79" s="4"/>
      <c r="J79" s="4"/>
      <c r="K79" s="4"/>
      <c r="L79" s="4"/>
      <c r="M79" s="13">
        <f t="shared" si="2"/>
        <v>0</v>
      </c>
      <c r="N79" s="13">
        <f t="shared" si="3"/>
        <v>0</v>
      </c>
    </row>
    <row r="80" spans="1:14" x14ac:dyDescent="0.25">
      <c r="A80" t="s">
        <v>50</v>
      </c>
      <c r="B80" s="26">
        <v>27.814611377279995</v>
      </c>
      <c r="C80" s="26">
        <v>42.880859206640004</v>
      </c>
      <c r="D80" s="4"/>
      <c r="E80" s="4"/>
      <c r="F80" s="4"/>
      <c r="G80" s="29"/>
      <c r="H80" s="29"/>
      <c r="I80" s="29"/>
      <c r="J80" s="29"/>
      <c r="K80" s="4"/>
      <c r="L80" s="4"/>
      <c r="M80" s="13">
        <f t="shared" si="2"/>
        <v>0</v>
      </c>
      <c r="N80" s="13">
        <f t="shared" si="3"/>
        <v>0</v>
      </c>
    </row>
    <row r="81" spans="1:14" x14ac:dyDescent="0.25">
      <c r="A81" t="s">
        <v>141</v>
      </c>
      <c r="B81" s="26">
        <v>30.132495658719996</v>
      </c>
      <c r="C81" s="26">
        <v>46.357685628800006</v>
      </c>
      <c r="D81" s="4"/>
      <c r="E81" s="4"/>
      <c r="F81" s="28"/>
      <c r="G81" s="17"/>
      <c r="H81" s="17"/>
      <c r="I81" s="17"/>
      <c r="J81" s="17"/>
      <c r="K81" s="17"/>
      <c r="L81" s="17"/>
      <c r="M81" s="13">
        <f t="shared" si="2"/>
        <v>0</v>
      </c>
      <c r="N81" s="13">
        <f t="shared" si="3"/>
        <v>0</v>
      </c>
    </row>
    <row r="82" spans="1:14" x14ac:dyDescent="0.25">
      <c r="A82" t="s">
        <v>142</v>
      </c>
      <c r="B82" s="26">
        <v>32.450379940159998</v>
      </c>
      <c r="C82" s="26">
        <v>50.993454191680001</v>
      </c>
      <c r="D82" s="4"/>
      <c r="E82" s="4"/>
      <c r="F82" s="28"/>
      <c r="G82" s="17"/>
      <c r="H82" s="17"/>
      <c r="I82" s="17"/>
      <c r="J82" s="17"/>
      <c r="K82" s="17"/>
      <c r="L82" s="17"/>
      <c r="M82" s="13">
        <f t="shared" si="2"/>
        <v>0</v>
      </c>
      <c r="N82" s="13">
        <f t="shared" si="3"/>
        <v>0</v>
      </c>
    </row>
    <row r="83" spans="1:14" x14ac:dyDescent="0.25">
      <c r="A83" t="s">
        <v>143</v>
      </c>
      <c r="B83" s="26">
        <v>34.768264221599999</v>
      </c>
      <c r="C83" s="26">
        <v>54.470280613840004</v>
      </c>
      <c r="D83" s="4"/>
      <c r="E83" s="4"/>
      <c r="F83" s="28"/>
      <c r="G83" s="17"/>
      <c r="H83" s="17"/>
      <c r="I83" s="17"/>
      <c r="J83" s="17"/>
      <c r="K83" s="17"/>
      <c r="L83" s="17"/>
      <c r="M83" s="13">
        <f t="shared" si="2"/>
        <v>0</v>
      </c>
      <c r="N83" s="13">
        <f t="shared" si="3"/>
        <v>0</v>
      </c>
    </row>
    <row r="84" spans="1:14" x14ac:dyDescent="0.25">
      <c r="A84" t="s">
        <v>144</v>
      </c>
      <c r="B84" s="26">
        <v>37.086148503040008</v>
      </c>
      <c r="C84" s="26">
        <v>59.106049176719999</v>
      </c>
      <c r="D84" s="4"/>
      <c r="E84" s="4"/>
      <c r="F84" s="28"/>
      <c r="G84" s="17"/>
      <c r="H84" s="17"/>
      <c r="I84" s="17"/>
      <c r="J84" s="17"/>
      <c r="K84" s="17"/>
      <c r="L84" s="17"/>
      <c r="M84" s="13">
        <f t="shared" si="2"/>
        <v>0</v>
      </c>
      <c r="N84" s="13">
        <f t="shared" si="3"/>
        <v>0</v>
      </c>
    </row>
    <row r="85" spans="1:14" x14ac:dyDescent="0.25">
      <c r="A85" t="s">
        <v>145</v>
      </c>
      <c r="B85" s="26">
        <v>40.562974925199995</v>
      </c>
      <c r="C85" s="26">
        <v>64.900759880319995</v>
      </c>
      <c r="D85" s="4"/>
      <c r="E85" s="4"/>
      <c r="F85" s="28"/>
      <c r="G85" s="17"/>
      <c r="H85" s="17"/>
      <c r="I85" s="17"/>
      <c r="J85" s="17"/>
      <c r="K85" s="17"/>
      <c r="L85" s="17"/>
      <c r="M85" s="13">
        <f t="shared" si="2"/>
        <v>0</v>
      </c>
      <c r="N85" s="13">
        <f t="shared" si="3"/>
        <v>0</v>
      </c>
    </row>
    <row r="86" spans="1:14" x14ac:dyDescent="0.25">
      <c r="D86" s="10" t="s">
        <v>112</v>
      </c>
      <c r="E86" s="11" t="s">
        <v>113</v>
      </c>
      <c r="F86" s="11" t="s">
        <v>114</v>
      </c>
      <c r="G86" s="11" t="s">
        <v>260</v>
      </c>
      <c r="H86" s="11" t="s">
        <v>214</v>
      </c>
      <c r="I86" s="11" t="s">
        <v>265</v>
      </c>
      <c r="J86" s="11" t="s">
        <v>215</v>
      </c>
      <c r="K86" s="11" t="s">
        <v>267</v>
      </c>
      <c r="L86" s="12" t="s">
        <v>268</v>
      </c>
      <c r="M86" s="13"/>
      <c r="N86" s="13"/>
    </row>
    <row r="87" spans="1:14" x14ac:dyDescent="0.25">
      <c r="A87" t="s">
        <v>51</v>
      </c>
      <c r="B87" s="26">
        <v>19.702016392240001</v>
      </c>
      <c r="C87" s="26">
        <v>28.973553517999999</v>
      </c>
      <c r="D87" s="4"/>
      <c r="E87" s="4"/>
      <c r="F87" s="4"/>
      <c r="G87" s="4"/>
      <c r="H87" s="4"/>
      <c r="I87" s="4"/>
      <c r="J87" s="4"/>
      <c r="K87" s="4"/>
      <c r="L87" s="4"/>
      <c r="M87" s="13">
        <f t="shared" si="2"/>
        <v>0</v>
      </c>
      <c r="N87" s="13">
        <f t="shared" si="3"/>
        <v>0</v>
      </c>
    </row>
    <row r="88" spans="1:14" x14ac:dyDescent="0.25">
      <c r="A88" t="s">
        <v>52</v>
      </c>
      <c r="B88" s="26">
        <v>20.860958532960005</v>
      </c>
      <c r="C88" s="26">
        <v>31.291437799439997</v>
      </c>
      <c r="D88" s="4"/>
      <c r="E88" s="4">
        <v>0</v>
      </c>
      <c r="F88" s="4"/>
      <c r="G88" s="4"/>
      <c r="H88" s="4">
        <v>0</v>
      </c>
      <c r="I88" s="4"/>
      <c r="J88" s="4"/>
      <c r="K88" s="4"/>
      <c r="L88" s="4"/>
      <c r="M88" s="13">
        <f t="shared" si="2"/>
        <v>0</v>
      </c>
      <c r="N88" s="13">
        <f t="shared" si="3"/>
        <v>0</v>
      </c>
    </row>
    <row r="89" spans="1:14" x14ac:dyDescent="0.25">
      <c r="A89" t="s">
        <v>53</v>
      </c>
      <c r="B89" s="26">
        <v>22.019900673680002</v>
      </c>
      <c r="C89" s="26">
        <v>32.450379940159998</v>
      </c>
      <c r="D89" s="4"/>
      <c r="E89" s="4"/>
      <c r="F89" s="4"/>
      <c r="G89" s="4"/>
      <c r="H89" s="4"/>
      <c r="I89" s="4"/>
      <c r="J89" s="4"/>
      <c r="K89" s="4"/>
      <c r="L89" s="4"/>
      <c r="M89" s="13">
        <f t="shared" si="2"/>
        <v>0</v>
      </c>
      <c r="N89" s="13">
        <f t="shared" si="3"/>
        <v>0</v>
      </c>
    </row>
    <row r="90" spans="1:14" x14ac:dyDescent="0.25">
      <c r="A90" t="s">
        <v>54</v>
      </c>
      <c r="B90" s="26">
        <v>24.337784955120004</v>
      </c>
      <c r="C90" s="26">
        <v>35.92720636232</v>
      </c>
      <c r="D90" s="4"/>
      <c r="E90" s="4"/>
      <c r="F90" s="4"/>
      <c r="G90" s="4"/>
      <c r="H90" s="4"/>
      <c r="I90" s="4"/>
      <c r="J90" s="4"/>
      <c r="K90" s="4"/>
      <c r="L90" s="4"/>
      <c r="M90" s="13">
        <f t="shared" si="2"/>
        <v>0</v>
      </c>
      <c r="N90" s="13">
        <f t="shared" si="3"/>
        <v>0</v>
      </c>
    </row>
    <row r="91" spans="1:14" x14ac:dyDescent="0.25">
      <c r="A91" t="s">
        <v>55</v>
      </c>
      <c r="B91" s="26">
        <v>27.814611377279995</v>
      </c>
      <c r="C91" s="26">
        <v>39.404032784480002</v>
      </c>
      <c r="D91" s="4"/>
      <c r="E91" s="4"/>
      <c r="F91" s="4"/>
      <c r="G91" s="4"/>
      <c r="H91" s="4"/>
      <c r="I91" s="4"/>
      <c r="J91" s="4"/>
      <c r="K91" s="4"/>
      <c r="L91" s="4"/>
      <c r="M91" s="13">
        <f t="shared" si="2"/>
        <v>0</v>
      </c>
      <c r="N91" s="13">
        <f t="shared" si="3"/>
        <v>0</v>
      </c>
    </row>
    <row r="92" spans="1:14" x14ac:dyDescent="0.25">
      <c r="A92" t="s">
        <v>56</v>
      </c>
      <c r="B92" s="26">
        <v>30.132495658719996</v>
      </c>
      <c r="C92" s="26">
        <v>44.039801347360005</v>
      </c>
      <c r="D92" s="4"/>
      <c r="E92" s="4"/>
      <c r="F92" s="4"/>
      <c r="G92" s="29"/>
      <c r="H92" s="29"/>
      <c r="I92" s="29"/>
      <c r="J92" s="29"/>
      <c r="K92" s="4"/>
      <c r="L92" s="4"/>
      <c r="M92" s="13">
        <f t="shared" si="2"/>
        <v>0</v>
      </c>
      <c r="N92" s="13">
        <f t="shared" si="3"/>
        <v>0</v>
      </c>
    </row>
    <row r="93" spans="1:14" x14ac:dyDescent="0.25">
      <c r="A93" t="s">
        <v>146</v>
      </c>
      <c r="B93" s="26">
        <v>32.450379940159998</v>
      </c>
      <c r="C93" s="13"/>
      <c r="D93" s="4"/>
      <c r="E93" s="4"/>
      <c r="F93" s="28"/>
      <c r="G93" s="31"/>
      <c r="H93" s="30"/>
      <c r="I93" s="30"/>
      <c r="J93" s="30"/>
      <c r="K93" s="1"/>
      <c r="L93" s="1"/>
      <c r="M93" s="13">
        <f t="shared" si="2"/>
        <v>0</v>
      </c>
      <c r="N93" s="13">
        <f t="shared" si="3"/>
        <v>0</v>
      </c>
    </row>
    <row r="94" spans="1:14" x14ac:dyDescent="0.25">
      <c r="A94" t="s">
        <v>147</v>
      </c>
      <c r="B94" s="26">
        <v>34.768264221599999</v>
      </c>
      <c r="C94" s="13"/>
      <c r="D94" s="4"/>
      <c r="E94" s="4"/>
      <c r="F94" s="28"/>
      <c r="G94" s="32"/>
      <c r="I94" s="1"/>
      <c r="J94" s="1"/>
      <c r="K94" s="1"/>
      <c r="L94" s="1"/>
      <c r="M94" s="13">
        <f t="shared" si="2"/>
        <v>0</v>
      </c>
      <c r="N94" s="13">
        <f t="shared" si="3"/>
        <v>0</v>
      </c>
    </row>
    <row r="95" spans="1:14" x14ac:dyDescent="0.25">
      <c r="A95" t="s">
        <v>148</v>
      </c>
      <c r="B95" s="26">
        <v>37.086148503040008</v>
      </c>
      <c r="C95" s="13"/>
      <c r="D95" s="4"/>
      <c r="E95" s="4"/>
      <c r="F95" s="28"/>
      <c r="G95" s="32"/>
      <c r="I95" s="1"/>
      <c r="J95" s="1"/>
      <c r="K95" s="1"/>
      <c r="L95" s="1"/>
      <c r="M95" s="13">
        <f t="shared" si="2"/>
        <v>0</v>
      </c>
      <c r="N95" s="13">
        <f t="shared" si="3"/>
        <v>0</v>
      </c>
    </row>
    <row r="96" spans="1:14" x14ac:dyDescent="0.25">
      <c r="A96" t="s">
        <v>149</v>
      </c>
      <c r="B96" s="26">
        <v>39.404032784480002</v>
      </c>
      <c r="C96" s="13"/>
      <c r="D96" s="4"/>
      <c r="E96" s="4"/>
      <c r="F96" s="28"/>
      <c r="G96" s="32"/>
      <c r="I96" s="1"/>
      <c r="J96" s="1"/>
      <c r="K96" s="1"/>
      <c r="L96" s="1"/>
      <c r="M96" s="13">
        <f t="shared" si="2"/>
        <v>0</v>
      </c>
      <c r="N96" s="13">
        <f t="shared" si="3"/>
        <v>0</v>
      </c>
    </row>
    <row r="97" spans="1:14" x14ac:dyDescent="0.25">
      <c r="A97" t="s">
        <v>150</v>
      </c>
      <c r="B97" s="26">
        <v>42.880859206640004</v>
      </c>
      <c r="C97" s="13"/>
      <c r="D97" s="4"/>
      <c r="E97" s="4"/>
      <c r="F97" s="28"/>
      <c r="G97" s="33"/>
      <c r="H97" s="34"/>
      <c r="I97" s="34"/>
      <c r="J97" s="34"/>
      <c r="K97" s="1"/>
      <c r="L97" s="1"/>
      <c r="M97" s="13">
        <f t="shared" si="2"/>
        <v>0</v>
      </c>
      <c r="N97" s="13">
        <f t="shared" si="3"/>
        <v>0</v>
      </c>
    </row>
    <row r="98" spans="1:14" x14ac:dyDescent="0.25">
      <c r="D98" s="10" t="s">
        <v>112</v>
      </c>
      <c r="E98" s="11" t="s">
        <v>113</v>
      </c>
      <c r="F98" s="11" t="s">
        <v>114</v>
      </c>
      <c r="G98" s="11" t="s">
        <v>260</v>
      </c>
      <c r="H98" s="11" t="s">
        <v>214</v>
      </c>
      <c r="I98" s="11" t="s">
        <v>265</v>
      </c>
      <c r="J98" s="11" t="s">
        <v>215</v>
      </c>
      <c r="K98" s="11" t="s">
        <v>267</v>
      </c>
      <c r="L98" s="12" t="s">
        <v>268</v>
      </c>
      <c r="M98" s="13"/>
      <c r="N98" s="13"/>
    </row>
    <row r="99" spans="1:14" x14ac:dyDescent="0.25">
      <c r="A99" t="s">
        <v>57</v>
      </c>
      <c r="B99" s="26">
        <v>19.702016392240001</v>
      </c>
      <c r="C99" s="26">
        <v>30.132495658719996</v>
      </c>
      <c r="D99" s="4"/>
      <c r="E99" s="4"/>
      <c r="F99" s="4"/>
      <c r="G99" s="4"/>
      <c r="H99" s="4"/>
      <c r="I99" s="4"/>
      <c r="J99" s="28"/>
      <c r="K99" s="4"/>
      <c r="L99" s="4"/>
      <c r="M99" s="13">
        <f t="shared" si="2"/>
        <v>0</v>
      </c>
      <c r="N99" s="13">
        <f t="shared" si="3"/>
        <v>0</v>
      </c>
    </row>
    <row r="100" spans="1:14" x14ac:dyDescent="0.25">
      <c r="A100" t="s">
        <v>58</v>
      </c>
      <c r="B100" s="26">
        <v>22.019900673680002</v>
      </c>
      <c r="C100" s="26">
        <v>32.450379940159998</v>
      </c>
      <c r="D100" s="4"/>
      <c r="E100" s="4">
        <v>0</v>
      </c>
      <c r="F100" s="4"/>
      <c r="G100" s="4"/>
      <c r="H100" s="4">
        <v>0</v>
      </c>
      <c r="I100" s="4"/>
      <c r="J100" s="28"/>
      <c r="K100" s="4"/>
      <c r="L100" s="4"/>
      <c r="M100" s="13">
        <f t="shared" si="2"/>
        <v>0</v>
      </c>
      <c r="N100" s="13">
        <f t="shared" si="3"/>
        <v>0</v>
      </c>
    </row>
    <row r="101" spans="1:14" x14ac:dyDescent="0.25">
      <c r="A101" t="s">
        <v>59</v>
      </c>
      <c r="B101" s="26">
        <v>23.178842814400003</v>
      </c>
      <c r="C101" s="26">
        <v>33.609322080879998</v>
      </c>
      <c r="D101" s="4"/>
      <c r="E101" s="4"/>
      <c r="F101" s="4"/>
      <c r="G101" s="4"/>
      <c r="H101" s="4"/>
      <c r="I101" s="4"/>
      <c r="J101" s="28"/>
      <c r="K101" s="4"/>
      <c r="L101" s="4"/>
      <c r="M101" s="13">
        <f t="shared" si="2"/>
        <v>0</v>
      </c>
      <c r="N101" s="13">
        <f t="shared" si="3"/>
        <v>0</v>
      </c>
    </row>
    <row r="102" spans="1:14" x14ac:dyDescent="0.25">
      <c r="A102" t="s">
        <v>60</v>
      </c>
      <c r="B102" s="26">
        <v>25.496727095840001</v>
      </c>
      <c r="C102" s="26">
        <v>38.245090643760001</v>
      </c>
      <c r="D102" s="4"/>
      <c r="E102" s="4"/>
      <c r="F102" s="4"/>
      <c r="G102" s="4"/>
      <c r="H102" s="4"/>
      <c r="I102" s="4"/>
      <c r="J102" s="28"/>
      <c r="K102" s="4"/>
      <c r="L102" s="4"/>
      <c r="M102" s="13">
        <f t="shared" si="2"/>
        <v>0</v>
      </c>
      <c r="N102" s="13">
        <f t="shared" si="3"/>
        <v>0</v>
      </c>
    </row>
    <row r="103" spans="1:14" x14ac:dyDescent="0.25">
      <c r="A103" t="s">
        <v>61</v>
      </c>
      <c r="B103" s="26">
        <v>28.973553517999999</v>
      </c>
      <c r="C103" s="26">
        <v>40.562974925199995</v>
      </c>
      <c r="D103" s="4"/>
      <c r="E103" s="4"/>
      <c r="F103" s="4"/>
      <c r="G103" s="4"/>
      <c r="H103" s="4"/>
      <c r="I103" s="4"/>
      <c r="J103" s="28"/>
      <c r="K103" s="4"/>
      <c r="L103" s="4"/>
      <c r="M103" s="13">
        <f t="shared" si="2"/>
        <v>0</v>
      </c>
      <c r="N103" s="13">
        <f t="shared" si="3"/>
        <v>0</v>
      </c>
    </row>
    <row r="104" spans="1:14" s="2" customFormat="1" x14ac:dyDescent="0.25">
      <c r="A104" t="s">
        <v>62</v>
      </c>
      <c r="B104" s="26">
        <v>31.291437799439997</v>
      </c>
      <c r="C104" s="26">
        <v>46.357685628800006</v>
      </c>
      <c r="D104" s="4"/>
      <c r="E104" s="4"/>
      <c r="F104" s="4"/>
      <c r="G104" s="4"/>
      <c r="H104" s="4"/>
      <c r="I104" s="4"/>
      <c r="J104" s="28"/>
      <c r="K104" s="4"/>
      <c r="L104" s="4"/>
      <c r="M104" s="13">
        <f t="shared" si="2"/>
        <v>0</v>
      </c>
      <c r="N104" s="13">
        <f t="shared" si="3"/>
        <v>0</v>
      </c>
    </row>
    <row r="105" spans="1:14" s="2" customFormat="1" x14ac:dyDescent="0.25">
      <c r="A105" t="s">
        <v>8</v>
      </c>
      <c r="C105"/>
      <c r="D105" s="10" t="s">
        <v>112</v>
      </c>
      <c r="E105" s="11" t="s">
        <v>113</v>
      </c>
      <c r="F105" s="11" t="s">
        <v>114</v>
      </c>
      <c r="G105" s="11" t="s">
        <v>260</v>
      </c>
      <c r="H105" s="11" t="s">
        <v>214</v>
      </c>
      <c r="I105" s="11" t="s">
        <v>265</v>
      </c>
      <c r="J105" s="11" t="s">
        <v>215</v>
      </c>
      <c r="K105" s="11" t="s">
        <v>267</v>
      </c>
      <c r="L105" s="12" t="s">
        <v>268</v>
      </c>
      <c r="M105" s="13"/>
      <c r="N105" s="13"/>
    </row>
    <row r="106" spans="1:14" s="2" customFormat="1" x14ac:dyDescent="0.25">
      <c r="A106" t="s">
        <v>63</v>
      </c>
      <c r="B106" s="26">
        <v>20.860958532960005</v>
      </c>
      <c r="C106" s="26">
        <v>30.132495658719996</v>
      </c>
      <c r="D106" s="4"/>
      <c r="E106" s="4"/>
      <c r="F106" s="4"/>
      <c r="G106" s="4"/>
      <c r="H106" s="4"/>
      <c r="I106" s="4"/>
      <c r="J106" s="28"/>
      <c r="K106" s="4"/>
      <c r="L106" s="4"/>
      <c r="M106" s="13">
        <f t="shared" si="2"/>
        <v>0</v>
      </c>
      <c r="N106" s="13">
        <f t="shared" si="3"/>
        <v>0</v>
      </c>
    </row>
    <row r="107" spans="1:14" s="2" customFormat="1" x14ac:dyDescent="0.25">
      <c r="A107" t="s">
        <v>64</v>
      </c>
      <c r="B107" s="26">
        <v>22.019900673680002</v>
      </c>
      <c r="C107" s="26">
        <v>32.450379940159998</v>
      </c>
      <c r="D107" s="4"/>
      <c r="E107" s="4">
        <v>0</v>
      </c>
      <c r="F107" s="4"/>
      <c r="G107" s="4"/>
      <c r="H107" s="4">
        <v>0</v>
      </c>
      <c r="I107" s="4"/>
      <c r="J107" s="28"/>
      <c r="K107" s="4"/>
      <c r="L107" s="4"/>
      <c r="M107" s="13">
        <f t="shared" si="2"/>
        <v>0</v>
      </c>
      <c r="N107" s="13">
        <f t="shared" si="3"/>
        <v>0</v>
      </c>
    </row>
    <row r="108" spans="1:14" s="2" customFormat="1" x14ac:dyDescent="0.25">
      <c r="A108" t="s">
        <v>65</v>
      </c>
      <c r="B108" s="26">
        <v>24.337784955120004</v>
      </c>
      <c r="C108" s="26">
        <v>35.92720636232</v>
      </c>
      <c r="D108" s="4"/>
      <c r="E108" s="4"/>
      <c r="F108" s="4"/>
      <c r="G108" s="4"/>
      <c r="H108" s="4"/>
      <c r="I108" s="4"/>
      <c r="J108" s="28"/>
      <c r="K108" s="4"/>
      <c r="L108" s="4"/>
      <c r="M108" s="13">
        <f t="shared" si="2"/>
        <v>0</v>
      </c>
      <c r="N108" s="13">
        <f t="shared" si="3"/>
        <v>0</v>
      </c>
    </row>
    <row r="109" spans="1:14" s="2" customFormat="1" x14ac:dyDescent="0.25">
      <c r="A109" t="s">
        <v>66</v>
      </c>
      <c r="B109" s="26">
        <v>26.655669236560001</v>
      </c>
      <c r="C109" s="26">
        <v>39.404032784480002</v>
      </c>
      <c r="D109" s="4"/>
      <c r="E109" s="4"/>
      <c r="F109" s="4"/>
      <c r="G109" s="4"/>
      <c r="H109" s="4"/>
      <c r="I109" s="4"/>
      <c r="J109" s="28"/>
      <c r="K109" s="4"/>
      <c r="L109" s="4"/>
      <c r="M109" s="13">
        <f t="shared" si="2"/>
        <v>0</v>
      </c>
      <c r="N109" s="13">
        <f t="shared" si="3"/>
        <v>0</v>
      </c>
    </row>
    <row r="110" spans="1:14" s="2" customFormat="1" x14ac:dyDescent="0.25">
      <c r="A110" t="s">
        <v>67</v>
      </c>
      <c r="B110" s="26">
        <v>28.973553517999999</v>
      </c>
      <c r="C110" s="26">
        <v>42.880859206640004</v>
      </c>
      <c r="D110" s="4"/>
      <c r="E110" s="4"/>
      <c r="F110" s="4"/>
      <c r="G110" s="4"/>
      <c r="H110" s="4"/>
      <c r="I110" s="4"/>
      <c r="J110" s="28"/>
      <c r="K110" s="4"/>
      <c r="L110" s="4"/>
      <c r="M110" s="13">
        <f t="shared" si="2"/>
        <v>0</v>
      </c>
      <c r="N110" s="13">
        <f t="shared" si="3"/>
        <v>0</v>
      </c>
    </row>
    <row r="111" spans="1:14" s="2" customFormat="1" x14ac:dyDescent="0.25">
      <c r="A111" t="s">
        <v>68</v>
      </c>
      <c r="B111" s="26">
        <v>33.609322080879998</v>
      </c>
      <c r="C111" s="26">
        <v>47.516627769520007</v>
      </c>
      <c r="D111" s="4"/>
      <c r="E111" s="4"/>
      <c r="F111" s="4"/>
      <c r="G111" s="4"/>
      <c r="H111" s="4"/>
      <c r="I111" s="4"/>
      <c r="J111" s="28"/>
      <c r="K111" s="4"/>
      <c r="L111" s="4"/>
      <c r="M111" s="13">
        <f t="shared" si="2"/>
        <v>0</v>
      </c>
      <c r="N111" s="13">
        <f t="shared" si="3"/>
        <v>0</v>
      </c>
    </row>
    <row r="112" spans="1:14" s="2" customFormat="1" x14ac:dyDescent="0.25">
      <c r="A112" t="s">
        <v>8</v>
      </c>
      <c r="C112"/>
      <c r="D112" s="10" t="s">
        <v>112</v>
      </c>
      <c r="E112" s="11" t="s">
        <v>113</v>
      </c>
      <c r="F112" s="11" t="s">
        <v>114</v>
      </c>
      <c r="G112" s="11" t="s">
        <v>260</v>
      </c>
      <c r="H112" s="11" t="s">
        <v>214</v>
      </c>
      <c r="I112" s="11" t="s">
        <v>265</v>
      </c>
      <c r="J112" s="11" t="s">
        <v>215</v>
      </c>
      <c r="K112" s="11" t="s">
        <v>267</v>
      </c>
      <c r="L112" s="12" t="s">
        <v>268</v>
      </c>
      <c r="M112" s="13"/>
      <c r="N112" s="13"/>
    </row>
    <row r="113" spans="1:14" s="2" customFormat="1" x14ac:dyDescent="0.25">
      <c r="A113" t="s">
        <v>69</v>
      </c>
      <c r="B113" s="26">
        <v>22.019900673680002</v>
      </c>
      <c r="C113" s="26">
        <v>31.291437799439997</v>
      </c>
      <c r="D113" s="4"/>
      <c r="E113" s="4"/>
      <c r="F113" s="4"/>
      <c r="G113" s="4"/>
      <c r="H113" s="4"/>
      <c r="I113" s="4"/>
      <c r="J113" s="28"/>
      <c r="K113" s="4"/>
      <c r="L113" s="4"/>
      <c r="M113" s="13">
        <f t="shared" si="2"/>
        <v>0</v>
      </c>
      <c r="N113" s="13">
        <f t="shared" si="3"/>
        <v>0</v>
      </c>
    </row>
    <row r="114" spans="1:14" s="2" customFormat="1" x14ac:dyDescent="0.25">
      <c r="A114" t="s">
        <v>70</v>
      </c>
      <c r="B114" s="26">
        <v>23.178842814400003</v>
      </c>
      <c r="C114" s="26">
        <v>33.609322080879998</v>
      </c>
      <c r="D114" s="4"/>
      <c r="E114" s="4">
        <v>0</v>
      </c>
      <c r="F114" s="4"/>
      <c r="G114" s="4"/>
      <c r="H114" s="4">
        <v>0</v>
      </c>
      <c r="I114" s="4"/>
      <c r="J114" s="28"/>
      <c r="K114" s="4"/>
      <c r="L114" s="4"/>
      <c r="M114" s="13">
        <f t="shared" si="2"/>
        <v>0</v>
      </c>
      <c r="N114" s="13">
        <f t="shared" si="3"/>
        <v>0</v>
      </c>
    </row>
    <row r="115" spans="1:14" s="2" customFormat="1" x14ac:dyDescent="0.25">
      <c r="A115" t="s">
        <v>71</v>
      </c>
      <c r="B115" s="26">
        <v>25.496727095840001</v>
      </c>
      <c r="C115" s="26">
        <v>35.92720636232</v>
      </c>
      <c r="D115" s="4"/>
      <c r="E115" s="4"/>
      <c r="F115" s="4"/>
      <c r="G115" s="4"/>
      <c r="H115" s="4"/>
      <c r="I115" s="4"/>
      <c r="J115" s="28"/>
      <c r="K115" s="4"/>
      <c r="L115" s="4"/>
      <c r="M115" s="13">
        <f t="shared" si="2"/>
        <v>0</v>
      </c>
      <c r="N115" s="13">
        <f t="shared" si="3"/>
        <v>0</v>
      </c>
    </row>
    <row r="116" spans="1:14" s="2" customFormat="1" x14ac:dyDescent="0.25">
      <c r="A116" t="s">
        <v>72</v>
      </c>
      <c r="B116" s="26">
        <v>26.655669236560001</v>
      </c>
      <c r="C116" s="26">
        <v>39.404032784480002</v>
      </c>
      <c r="D116" s="4"/>
      <c r="E116" s="4"/>
      <c r="F116" s="4"/>
      <c r="G116" s="4"/>
      <c r="H116" s="4"/>
      <c r="I116" s="4"/>
      <c r="J116" s="28"/>
      <c r="K116" s="4"/>
      <c r="L116" s="4"/>
      <c r="M116" s="13">
        <f t="shared" si="2"/>
        <v>0</v>
      </c>
      <c r="N116" s="13">
        <f t="shared" si="3"/>
        <v>0</v>
      </c>
    </row>
    <row r="117" spans="1:14" s="2" customFormat="1" x14ac:dyDescent="0.25">
      <c r="A117" t="s">
        <v>73</v>
      </c>
      <c r="B117" s="26">
        <v>28.973553517999999</v>
      </c>
      <c r="C117" s="26">
        <v>44.039801347360005</v>
      </c>
      <c r="D117" s="4"/>
      <c r="E117" s="4"/>
      <c r="F117" s="4"/>
      <c r="G117" s="4"/>
      <c r="H117" s="4"/>
      <c r="I117" s="4"/>
      <c r="J117" s="28"/>
      <c r="K117" s="4"/>
      <c r="L117" s="4"/>
      <c r="M117" s="13">
        <f t="shared" si="2"/>
        <v>0</v>
      </c>
      <c r="N117" s="13">
        <f t="shared" si="3"/>
        <v>0</v>
      </c>
    </row>
    <row r="118" spans="1:14" s="2" customFormat="1" x14ac:dyDescent="0.25">
      <c r="A118" t="s">
        <v>74</v>
      </c>
      <c r="B118" s="26">
        <v>33.609322080879998</v>
      </c>
      <c r="C118" s="26">
        <v>48.675569910240007</v>
      </c>
      <c r="D118" s="4"/>
      <c r="E118" s="4"/>
      <c r="F118" s="4"/>
      <c r="G118" s="29"/>
      <c r="H118" s="29"/>
      <c r="I118" s="29"/>
      <c r="J118" s="37"/>
      <c r="K118" s="29"/>
      <c r="L118" s="29"/>
      <c r="M118" s="13">
        <f t="shared" si="2"/>
        <v>0</v>
      </c>
      <c r="N118" s="13">
        <f t="shared" si="3"/>
        <v>0</v>
      </c>
    </row>
    <row r="119" spans="1:14" s="2" customFormat="1" x14ac:dyDescent="0.25">
      <c r="A119" t="s">
        <v>151</v>
      </c>
      <c r="B119" s="26">
        <v>35.92720636232</v>
      </c>
      <c r="C119" s="23"/>
      <c r="D119" s="4"/>
      <c r="E119" s="4"/>
      <c r="F119" s="28"/>
      <c r="G119" s="31"/>
      <c r="H119" s="30"/>
      <c r="I119" s="30"/>
      <c r="J119" s="30"/>
      <c r="K119" s="30"/>
      <c r="L119" s="30"/>
      <c r="M119" s="13">
        <f t="shared" si="2"/>
        <v>0</v>
      </c>
      <c r="N119" s="13">
        <f t="shared" si="3"/>
        <v>0</v>
      </c>
    </row>
    <row r="120" spans="1:14" s="2" customFormat="1" x14ac:dyDescent="0.25">
      <c r="A120" t="s">
        <v>152</v>
      </c>
      <c r="B120" s="26">
        <v>38.245090643760001</v>
      </c>
      <c r="C120" s="23"/>
      <c r="D120" s="4"/>
      <c r="E120" s="4"/>
      <c r="F120" s="28"/>
      <c r="G120" s="32"/>
      <c r="H120" s="1"/>
      <c r="I120" s="1"/>
      <c r="J120" s="1"/>
      <c r="K120" s="1"/>
      <c r="L120" s="1"/>
      <c r="M120" s="13">
        <f t="shared" si="2"/>
        <v>0</v>
      </c>
      <c r="N120" s="13">
        <f t="shared" si="3"/>
        <v>0</v>
      </c>
    </row>
    <row r="121" spans="1:14" s="2" customFormat="1" x14ac:dyDescent="0.25">
      <c r="A121" t="s">
        <v>153</v>
      </c>
      <c r="B121" s="26">
        <v>40.562974925199995</v>
      </c>
      <c r="C121" s="23"/>
      <c r="D121" s="4"/>
      <c r="E121" s="4"/>
      <c r="F121" s="28"/>
      <c r="G121" s="32"/>
      <c r="H121" s="1"/>
      <c r="I121" s="1"/>
      <c r="J121" s="1"/>
      <c r="K121" s="1"/>
      <c r="L121" s="1"/>
      <c r="M121" s="13">
        <f t="shared" si="2"/>
        <v>0</v>
      </c>
      <c r="N121" s="13">
        <f t="shared" si="3"/>
        <v>0</v>
      </c>
    </row>
    <row r="122" spans="1:14" s="2" customFormat="1" x14ac:dyDescent="0.25">
      <c r="A122" t="s">
        <v>154</v>
      </c>
      <c r="B122" s="26">
        <v>42.880859206640004</v>
      </c>
      <c r="C122" s="23"/>
      <c r="D122" s="4"/>
      <c r="E122" s="4"/>
      <c r="F122" s="28"/>
      <c r="G122" s="32"/>
      <c r="H122" s="1"/>
      <c r="I122" s="1"/>
      <c r="J122" s="1"/>
      <c r="K122" s="1"/>
      <c r="L122" s="1"/>
      <c r="M122" s="13">
        <f t="shared" si="2"/>
        <v>0</v>
      </c>
      <c r="N122" s="13">
        <f t="shared" si="3"/>
        <v>0</v>
      </c>
    </row>
    <row r="123" spans="1:14" s="2" customFormat="1" x14ac:dyDescent="0.25">
      <c r="A123" t="s">
        <v>155</v>
      </c>
      <c r="B123" s="26">
        <v>46.357685628800006</v>
      </c>
      <c r="C123" s="23"/>
      <c r="D123" s="4"/>
      <c r="E123" s="4"/>
      <c r="F123" s="28"/>
      <c r="G123" s="32"/>
      <c r="H123" s="1"/>
      <c r="I123" s="1"/>
      <c r="J123" s="1"/>
      <c r="K123" s="1"/>
      <c r="L123" s="1"/>
      <c r="M123" s="13">
        <f t="shared" si="2"/>
        <v>0</v>
      </c>
      <c r="N123" s="13">
        <f t="shared" si="3"/>
        <v>0</v>
      </c>
    </row>
    <row r="124" spans="1:14" s="2" customFormat="1" x14ac:dyDescent="0.25">
      <c r="A124" t="s">
        <v>8</v>
      </c>
      <c r="C124"/>
      <c r="D124" s="10" t="s">
        <v>112</v>
      </c>
      <c r="E124" s="11" t="s">
        <v>113</v>
      </c>
      <c r="F124" s="11" t="s">
        <v>114</v>
      </c>
      <c r="G124" s="24" t="s">
        <v>260</v>
      </c>
      <c r="H124" s="24" t="s">
        <v>214</v>
      </c>
      <c r="I124" s="24" t="s">
        <v>265</v>
      </c>
      <c r="J124" s="24" t="s">
        <v>215</v>
      </c>
      <c r="K124" s="24" t="s">
        <v>267</v>
      </c>
      <c r="L124" s="25" t="s">
        <v>268</v>
      </c>
      <c r="M124" s="13"/>
      <c r="N124" s="13"/>
    </row>
    <row r="125" spans="1:14" s="2" customFormat="1" x14ac:dyDescent="0.25">
      <c r="A125" t="s">
        <v>75</v>
      </c>
      <c r="B125" s="26">
        <v>22.019900673680002</v>
      </c>
      <c r="C125" s="26">
        <v>31.291437799439997</v>
      </c>
      <c r="D125" s="4"/>
      <c r="E125" s="4"/>
      <c r="F125" s="4"/>
      <c r="G125" s="4"/>
      <c r="H125" s="4"/>
      <c r="I125" s="4"/>
      <c r="J125" s="28"/>
      <c r="K125" s="4"/>
      <c r="L125" s="4"/>
      <c r="M125" s="13">
        <f t="shared" si="2"/>
        <v>0</v>
      </c>
      <c r="N125" s="13">
        <f t="shared" si="3"/>
        <v>0</v>
      </c>
    </row>
    <row r="126" spans="1:14" s="2" customFormat="1" x14ac:dyDescent="0.25">
      <c r="A126" t="s">
        <v>76</v>
      </c>
      <c r="B126" s="26">
        <v>24.337784955120004</v>
      </c>
      <c r="C126" s="26">
        <v>34.768264221599999</v>
      </c>
      <c r="D126" s="4"/>
      <c r="E126" s="4">
        <v>0</v>
      </c>
      <c r="F126" s="4"/>
      <c r="G126" s="4"/>
      <c r="H126" s="4">
        <v>0</v>
      </c>
      <c r="I126" s="4"/>
      <c r="J126" s="28"/>
      <c r="K126" s="4"/>
      <c r="L126" s="4"/>
      <c r="M126" s="13">
        <f t="shared" si="2"/>
        <v>0</v>
      </c>
      <c r="N126" s="13">
        <f t="shared" si="3"/>
        <v>0</v>
      </c>
    </row>
    <row r="127" spans="1:14" s="2" customFormat="1" x14ac:dyDescent="0.25">
      <c r="A127" t="s">
        <v>77</v>
      </c>
      <c r="B127" s="26">
        <v>26.655669236560001</v>
      </c>
      <c r="C127" s="26">
        <v>37.086148503040008</v>
      </c>
      <c r="D127" s="4"/>
      <c r="E127" s="4"/>
      <c r="F127" s="4"/>
      <c r="G127" s="4"/>
      <c r="H127" s="4"/>
      <c r="I127" s="4"/>
      <c r="J127" s="28"/>
      <c r="K127" s="4"/>
      <c r="L127" s="4"/>
      <c r="M127" s="13">
        <f t="shared" si="2"/>
        <v>0</v>
      </c>
      <c r="N127" s="13">
        <f t="shared" si="3"/>
        <v>0</v>
      </c>
    </row>
    <row r="128" spans="1:14" s="2" customFormat="1" x14ac:dyDescent="0.25">
      <c r="A128" t="s">
        <v>78</v>
      </c>
      <c r="B128" s="26">
        <v>28.973553517999999</v>
      </c>
      <c r="C128" s="26">
        <v>40.562974925199995</v>
      </c>
      <c r="D128" s="4"/>
      <c r="E128" s="4"/>
      <c r="F128" s="4"/>
      <c r="G128" s="4"/>
      <c r="H128" s="4"/>
      <c r="I128" s="4"/>
      <c r="J128" s="28"/>
      <c r="K128" s="4"/>
      <c r="L128" s="4"/>
      <c r="M128" s="13">
        <f t="shared" si="2"/>
        <v>0</v>
      </c>
      <c r="N128" s="13">
        <f t="shared" si="3"/>
        <v>0</v>
      </c>
    </row>
    <row r="129" spans="1:14" s="2" customFormat="1" x14ac:dyDescent="0.25">
      <c r="A129" t="s">
        <v>79</v>
      </c>
      <c r="B129" s="26">
        <v>31.291437799439997</v>
      </c>
      <c r="C129" s="26">
        <v>44.039801347360005</v>
      </c>
      <c r="D129" s="4"/>
      <c r="E129" s="4"/>
      <c r="F129" s="4"/>
      <c r="G129" s="4"/>
      <c r="H129" s="4"/>
      <c r="I129" s="4"/>
      <c r="J129" s="28"/>
      <c r="K129" s="4"/>
      <c r="L129" s="4"/>
      <c r="M129" s="13">
        <f t="shared" si="2"/>
        <v>0</v>
      </c>
      <c r="N129" s="13">
        <f t="shared" si="3"/>
        <v>0</v>
      </c>
    </row>
    <row r="130" spans="1:14" s="2" customFormat="1" x14ac:dyDescent="0.25">
      <c r="A130" t="s">
        <v>80</v>
      </c>
      <c r="B130" s="26">
        <v>35.92720636232</v>
      </c>
      <c r="C130" s="26">
        <v>50.993454191680001</v>
      </c>
      <c r="D130" s="4"/>
      <c r="E130" s="4"/>
      <c r="F130" s="4"/>
      <c r="G130" s="29"/>
      <c r="H130" s="29"/>
      <c r="I130" s="29"/>
      <c r="J130" s="37"/>
      <c r="K130" s="4"/>
      <c r="L130" s="4"/>
      <c r="M130" s="13">
        <f t="shared" si="2"/>
        <v>0</v>
      </c>
      <c r="N130" s="13">
        <f t="shared" si="3"/>
        <v>0</v>
      </c>
    </row>
    <row r="131" spans="1:14" s="2" customFormat="1" x14ac:dyDescent="0.25">
      <c r="A131" t="s">
        <v>156</v>
      </c>
      <c r="B131" s="26">
        <v>38.245090643760001</v>
      </c>
      <c r="C131" s="13"/>
      <c r="D131" s="4"/>
      <c r="E131" s="4"/>
      <c r="F131" s="28"/>
      <c r="G131" s="31"/>
      <c r="H131" s="30"/>
      <c r="I131" s="30"/>
      <c r="J131" s="30"/>
      <c r="K131" s="1"/>
      <c r="L131" s="1"/>
      <c r="M131" s="13">
        <f t="shared" si="2"/>
        <v>0</v>
      </c>
      <c r="N131" s="13">
        <f t="shared" si="3"/>
        <v>0</v>
      </c>
    </row>
    <row r="132" spans="1:14" s="2" customFormat="1" x14ac:dyDescent="0.25">
      <c r="A132" t="s">
        <v>157</v>
      </c>
      <c r="B132" s="26">
        <v>40.562974925199995</v>
      </c>
      <c r="C132" s="13"/>
      <c r="D132" s="4"/>
      <c r="E132" s="4"/>
      <c r="F132" s="28"/>
      <c r="G132" s="32"/>
      <c r="H132" s="1"/>
      <c r="I132" s="1"/>
      <c r="J132" s="1"/>
      <c r="K132" s="1"/>
      <c r="L132" s="1"/>
      <c r="M132" s="13">
        <f t="shared" ref="M132:M195" si="4">IFERROR((ROUND((B132*D132)+((B132*E132)*1.15)+(B132*F132*1.35),2)),"REVISAR")</f>
        <v>0</v>
      </c>
      <c r="N132" s="13">
        <f t="shared" ref="N132:N195" si="5">IFERROR((ROUND((G132*C132)+(H132*C132*1.1)+(I132*C132*1.15)+(J132*C132*1.15*1.1)+(K132*C132*1.35)+(L132*C132*1.35*1.1),2)),"REVISAR")</f>
        <v>0</v>
      </c>
    </row>
    <row r="133" spans="1:14" s="2" customFormat="1" x14ac:dyDescent="0.25">
      <c r="A133" t="s">
        <v>158</v>
      </c>
      <c r="B133" s="26">
        <v>42.880859206640004</v>
      </c>
      <c r="C133" s="13"/>
      <c r="D133" s="4"/>
      <c r="E133" s="4"/>
      <c r="F133" s="28"/>
      <c r="G133" s="32"/>
      <c r="H133" s="1"/>
      <c r="I133" s="1"/>
      <c r="J133" s="1"/>
      <c r="K133" s="1"/>
      <c r="L133" s="1"/>
      <c r="M133" s="13">
        <f t="shared" si="4"/>
        <v>0</v>
      </c>
      <c r="N133" s="13">
        <f t="shared" si="5"/>
        <v>0</v>
      </c>
    </row>
    <row r="134" spans="1:14" s="2" customFormat="1" x14ac:dyDescent="0.25">
      <c r="A134" t="s">
        <v>159</v>
      </c>
      <c r="B134" s="26">
        <v>45.198743488079998</v>
      </c>
      <c r="C134" s="13"/>
      <c r="D134" s="4"/>
      <c r="E134" s="4"/>
      <c r="F134" s="28"/>
      <c r="G134" s="32"/>
      <c r="H134" s="1"/>
      <c r="I134" s="1"/>
      <c r="J134" s="1"/>
      <c r="K134" s="1"/>
      <c r="L134" s="1"/>
      <c r="M134" s="13">
        <f t="shared" si="4"/>
        <v>0</v>
      </c>
      <c r="N134" s="13">
        <f t="shared" si="5"/>
        <v>0</v>
      </c>
    </row>
    <row r="135" spans="1:14" s="2" customFormat="1" x14ac:dyDescent="0.25">
      <c r="A135" t="s">
        <v>160</v>
      </c>
      <c r="B135" s="26">
        <v>48.675569910240007</v>
      </c>
      <c r="C135" s="13"/>
      <c r="D135" s="4"/>
      <c r="E135" s="4"/>
      <c r="F135" s="28"/>
      <c r="G135" s="33"/>
      <c r="H135" s="34"/>
      <c r="I135" s="34"/>
      <c r="J135" s="34"/>
      <c r="K135" s="1"/>
      <c r="L135" s="1"/>
      <c r="M135" s="13">
        <f t="shared" si="4"/>
        <v>0</v>
      </c>
      <c r="N135" s="13">
        <f t="shared" si="5"/>
        <v>0</v>
      </c>
    </row>
    <row r="136" spans="1:14" s="2" customFormat="1" x14ac:dyDescent="0.25">
      <c r="A136" t="s">
        <v>8</v>
      </c>
      <c r="C136"/>
      <c r="D136" s="10" t="s">
        <v>112</v>
      </c>
      <c r="E136" s="11" t="s">
        <v>113</v>
      </c>
      <c r="F136" s="11" t="s">
        <v>114</v>
      </c>
      <c r="G136" s="11" t="s">
        <v>260</v>
      </c>
      <c r="H136" s="11" t="s">
        <v>214</v>
      </c>
      <c r="I136" s="11" t="s">
        <v>265</v>
      </c>
      <c r="J136" s="11" t="s">
        <v>215</v>
      </c>
      <c r="K136" s="11" t="s">
        <v>267</v>
      </c>
      <c r="L136" s="12" t="s">
        <v>268</v>
      </c>
      <c r="M136" s="13"/>
      <c r="N136" s="13"/>
    </row>
    <row r="137" spans="1:14" s="2" customFormat="1" x14ac:dyDescent="0.25">
      <c r="A137" t="s">
        <v>81</v>
      </c>
      <c r="B137" s="26">
        <v>23.178842814400003</v>
      </c>
      <c r="C137" s="26">
        <v>32.450379940159998</v>
      </c>
      <c r="D137" s="4"/>
      <c r="E137" s="4"/>
      <c r="F137" s="4"/>
      <c r="G137" s="4"/>
      <c r="H137" s="4"/>
      <c r="I137" s="4"/>
      <c r="J137" s="4"/>
      <c r="K137" s="4"/>
      <c r="L137" s="4"/>
      <c r="M137" s="13">
        <f t="shared" si="4"/>
        <v>0</v>
      </c>
      <c r="N137" s="13">
        <f t="shared" si="5"/>
        <v>0</v>
      </c>
    </row>
    <row r="138" spans="1:14" s="2" customFormat="1" x14ac:dyDescent="0.25">
      <c r="A138" t="s">
        <v>82</v>
      </c>
      <c r="B138" s="26">
        <v>25.496727095840001</v>
      </c>
      <c r="C138" s="26">
        <v>37.086148503040008</v>
      </c>
      <c r="D138" s="4"/>
      <c r="E138" s="4">
        <v>0</v>
      </c>
      <c r="F138" s="4"/>
      <c r="G138" s="4"/>
      <c r="H138" s="4">
        <v>0</v>
      </c>
      <c r="I138" s="4"/>
      <c r="J138" s="4"/>
      <c r="K138" s="4"/>
      <c r="L138" s="4"/>
      <c r="M138" s="13">
        <f t="shared" si="4"/>
        <v>0</v>
      </c>
      <c r="N138" s="13">
        <f t="shared" si="5"/>
        <v>0</v>
      </c>
    </row>
    <row r="139" spans="1:14" s="2" customFormat="1" x14ac:dyDescent="0.25">
      <c r="A139" t="s">
        <v>83</v>
      </c>
      <c r="B139" s="26">
        <v>27.814611377279995</v>
      </c>
      <c r="C139" s="26">
        <v>40.562974925199995</v>
      </c>
      <c r="D139" s="4"/>
      <c r="E139" s="4"/>
      <c r="F139" s="4"/>
      <c r="G139" s="4"/>
      <c r="H139" s="4"/>
      <c r="I139" s="4"/>
      <c r="J139" s="4"/>
      <c r="K139" s="4"/>
      <c r="L139" s="4"/>
      <c r="M139" s="13">
        <f t="shared" si="4"/>
        <v>0</v>
      </c>
      <c r="N139" s="13">
        <f t="shared" si="5"/>
        <v>0</v>
      </c>
    </row>
    <row r="140" spans="1:14" s="2" customFormat="1" x14ac:dyDescent="0.25">
      <c r="A140" t="s">
        <v>84</v>
      </c>
      <c r="B140" s="26">
        <v>30.132495658719996</v>
      </c>
      <c r="C140" s="26">
        <v>44.039801347360005</v>
      </c>
      <c r="D140" s="4"/>
      <c r="E140" s="4"/>
      <c r="F140" s="4"/>
      <c r="G140" s="4"/>
      <c r="H140" s="4"/>
      <c r="I140" s="4"/>
      <c r="J140" s="4"/>
      <c r="K140" s="4"/>
      <c r="L140" s="4"/>
      <c r="M140" s="13">
        <f t="shared" si="4"/>
        <v>0</v>
      </c>
      <c r="N140" s="13">
        <f t="shared" si="5"/>
        <v>0</v>
      </c>
    </row>
    <row r="141" spans="1:14" s="2" customFormat="1" x14ac:dyDescent="0.25">
      <c r="A141" t="s">
        <v>85</v>
      </c>
      <c r="B141" s="26">
        <v>33.609322080879998</v>
      </c>
      <c r="C141" s="26">
        <v>47.516627769520007</v>
      </c>
      <c r="D141" s="4"/>
      <c r="E141" s="4"/>
      <c r="F141" s="4"/>
      <c r="G141" s="4"/>
      <c r="H141" s="4"/>
      <c r="I141" s="4"/>
      <c r="J141" s="4"/>
      <c r="K141" s="4"/>
      <c r="L141" s="4"/>
      <c r="M141" s="13">
        <f t="shared" si="4"/>
        <v>0</v>
      </c>
      <c r="N141" s="13">
        <f t="shared" si="5"/>
        <v>0</v>
      </c>
    </row>
    <row r="142" spans="1:14" s="2" customFormat="1" x14ac:dyDescent="0.25">
      <c r="A142" t="s">
        <v>86</v>
      </c>
      <c r="B142" s="26">
        <v>38.245090643760001</v>
      </c>
      <c r="C142" s="26">
        <v>54.470280613840004</v>
      </c>
      <c r="D142" s="4"/>
      <c r="E142" s="4"/>
      <c r="F142" s="4"/>
      <c r="G142" s="29"/>
      <c r="H142" s="29"/>
      <c r="I142" s="29"/>
      <c r="J142" s="29"/>
      <c r="K142" s="4"/>
      <c r="L142" s="4"/>
      <c r="M142" s="13">
        <f t="shared" si="4"/>
        <v>0</v>
      </c>
      <c r="N142" s="13">
        <f t="shared" si="5"/>
        <v>0</v>
      </c>
    </row>
    <row r="143" spans="1:14" s="2" customFormat="1" x14ac:dyDescent="0.25">
      <c r="A143" t="s">
        <v>161</v>
      </c>
      <c r="B143" s="26">
        <v>40.562974925199995</v>
      </c>
      <c r="C143" s="13"/>
      <c r="D143" s="4"/>
      <c r="E143" s="4"/>
      <c r="F143" s="28"/>
      <c r="G143" s="31"/>
      <c r="H143" s="30"/>
      <c r="I143" s="30"/>
      <c r="J143" s="30"/>
      <c r="K143" s="1"/>
      <c r="L143" s="1"/>
      <c r="M143" s="13">
        <f t="shared" si="4"/>
        <v>0</v>
      </c>
      <c r="N143" s="13">
        <f t="shared" si="5"/>
        <v>0</v>
      </c>
    </row>
    <row r="144" spans="1:14" s="2" customFormat="1" x14ac:dyDescent="0.25">
      <c r="A144" t="s">
        <v>162</v>
      </c>
      <c r="B144" s="26">
        <v>42.880859206640004</v>
      </c>
      <c r="C144" s="13"/>
      <c r="D144" s="4"/>
      <c r="E144" s="4"/>
      <c r="F144" s="28"/>
      <c r="G144" s="32"/>
      <c r="H144" s="1"/>
      <c r="I144" s="1"/>
      <c r="J144" s="1"/>
      <c r="K144" s="1"/>
      <c r="L144" s="1"/>
      <c r="M144" s="13">
        <f t="shared" si="4"/>
        <v>0</v>
      </c>
      <c r="N144" s="13">
        <f t="shared" si="5"/>
        <v>0</v>
      </c>
    </row>
    <row r="145" spans="1:14" s="2" customFormat="1" x14ac:dyDescent="0.25">
      <c r="A145" t="s">
        <v>163</v>
      </c>
      <c r="B145" s="26">
        <v>45.198743488079998</v>
      </c>
      <c r="C145" s="13"/>
      <c r="D145" s="4"/>
      <c r="E145" s="4"/>
      <c r="F145" s="28"/>
      <c r="G145" s="32"/>
      <c r="H145" s="1"/>
      <c r="I145" s="1"/>
      <c r="J145" s="1"/>
      <c r="K145" s="1"/>
      <c r="L145" s="1"/>
      <c r="M145" s="13">
        <f t="shared" si="4"/>
        <v>0</v>
      </c>
      <c r="N145" s="13">
        <f t="shared" si="5"/>
        <v>0</v>
      </c>
    </row>
    <row r="146" spans="1:14" s="2" customFormat="1" x14ac:dyDescent="0.25">
      <c r="A146" t="s">
        <v>164</v>
      </c>
      <c r="B146" s="26">
        <v>47.516627769520007</v>
      </c>
      <c r="C146" s="13"/>
      <c r="D146" s="4"/>
      <c r="E146" s="4"/>
      <c r="F146" s="28"/>
      <c r="G146" s="32"/>
      <c r="H146" s="1"/>
      <c r="I146" s="1"/>
      <c r="J146" s="1"/>
      <c r="K146" s="1"/>
      <c r="L146" s="1"/>
      <c r="M146" s="13">
        <f t="shared" si="4"/>
        <v>0</v>
      </c>
      <c r="N146" s="13">
        <f t="shared" si="5"/>
        <v>0</v>
      </c>
    </row>
    <row r="147" spans="1:14" s="2" customFormat="1" x14ac:dyDescent="0.25">
      <c r="A147" t="s">
        <v>165</v>
      </c>
      <c r="B147" s="26">
        <v>50.993454191680001</v>
      </c>
      <c r="C147" s="13"/>
      <c r="D147" s="4"/>
      <c r="E147" s="4"/>
      <c r="F147" s="28"/>
      <c r="G147" s="33"/>
      <c r="H147" s="34"/>
      <c r="I147" s="34"/>
      <c r="J147" s="34"/>
      <c r="K147" s="1"/>
      <c r="L147" s="1"/>
      <c r="M147" s="13">
        <f t="shared" si="4"/>
        <v>0</v>
      </c>
      <c r="N147" s="13">
        <f t="shared" si="5"/>
        <v>0</v>
      </c>
    </row>
    <row r="148" spans="1:14" s="2" customFormat="1" x14ac:dyDescent="0.25">
      <c r="A148"/>
      <c r="C148"/>
      <c r="D148" s="10" t="s">
        <v>112</v>
      </c>
      <c r="E148" s="11" t="s">
        <v>113</v>
      </c>
      <c r="F148" s="11" t="s">
        <v>114</v>
      </c>
      <c r="G148" s="11" t="s">
        <v>260</v>
      </c>
      <c r="H148" s="11" t="s">
        <v>214</v>
      </c>
      <c r="I148" s="11" t="s">
        <v>265</v>
      </c>
      <c r="J148" s="11" t="s">
        <v>215</v>
      </c>
      <c r="K148" s="11" t="s">
        <v>267</v>
      </c>
      <c r="L148" s="12" t="s">
        <v>268</v>
      </c>
      <c r="M148" s="13"/>
      <c r="N148" s="13"/>
    </row>
    <row r="149" spans="1:14" s="2" customFormat="1" x14ac:dyDescent="0.25">
      <c r="A149" t="s">
        <v>87</v>
      </c>
      <c r="B149" s="26">
        <v>25.496727095840001</v>
      </c>
      <c r="C149" s="26">
        <v>34.768264221599999</v>
      </c>
      <c r="D149" s="4"/>
      <c r="E149" s="4"/>
      <c r="F149" s="4"/>
      <c r="G149" s="4"/>
      <c r="H149" s="4"/>
      <c r="I149" s="4"/>
      <c r="J149" s="4"/>
      <c r="K149" s="4"/>
      <c r="L149" s="4"/>
      <c r="M149" s="13" t="str">
        <f>IFERROR((ROUND((#REF!*D149)+((#REF!*E149)*1.15)+(#REF!*F149*1.35),2)),"REVISAR")</f>
        <v>REVISAR</v>
      </c>
      <c r="N149" s="13">
        <f t="shared" si="5"/>
        <v>0</v>
      </c>
    </row>
    <row r="150" spans="1:14" s="2" customFormat="1" x14ac:dyDescent="0.25">
      <c r="A150" t="s">
        <v>88</v>
      </c>
      <c r="B150" s="26">
        <v>27.814611377279995</v>
      </c>
      <c r="C150" s="26">
        <v>38.245090643760001</v>
      </c>
      <c r="D150" s="4"/>
      <c r="E150" s="4">
        <v>0</v>
      </c>
      <c r="F150" s="4"/>
      <c r="G150" s="4"/>
      <c r="H150" s="4">
        <v>0</v>
      </c>
      <c r="I150" s="4"/>
      <c r="J150" s="4"/>
      <c r="K150" s="4"/>
      <c r="L150" s="4"/>
      <c r="M150" s="13" t="str">
        <f>IFERROR((ROUND((#REF!*D150)+((#REF!*E150)*1.15)+(#REF!*F150*1.35),2)),"REVISAR")</f>
        <v>REVISAR</v>
      </c>
      <c r="N150" s="13">
        <f t="shared" si="5"/>
        <v>0</v>
      </c>
    </row>
    <row r="151" spans="1:14" s="2" customFormat="1" x14ac:dyDescent="0.25">
      <c r="A151" t="s">
        <v>89</v>
      </c>
      <c r="B151" s="26">
        <v>31.291437799439997</v>
      </c>
      <c r="C151" s="26">
        <v>42.880859206640004</v>
      </c>
      <c r="D151" s="4"/>
      <c r="E151" s="4"/>
      <c r="F151" s="4"/>
      <c r="G151" s="4"/>
      <c r="H151" s="4"/>
      <c r="I151" s="4"/>
      <c r="J151" s="4"/>
      <c r="K151" s="4"/>
      <c r="L151" s="4"/>
      <c r="M151" s="13" t="str">
        <f>IFERROR((ROUND((#REF!*D151)+((#REF!*E151)*1.15)+(#REF!*F151*1.35),2)),"REVISAR")</f>
        <v>REVISAR</v>
      </c>
      <c r="N151" s="13">
        <f t="shared" si="5"/>
        <v>0</v>
      </c>
    </row>
    <row r="152" spans="1:14" s="2" customFormat="1" x14ac:dyDescent="0.25">
      <c r="A152" t="s">
        <v>90</v>
      </c>
      <c r="B152" s="26">
        <v>34.768264221599999</v>
      </c>
      <c r="C152" s="26">
        <v>47.516627769520007</v>
      </c>
      <c r="D152" s="4"/>
      <c r="E152" s="4"/>
      <c r="F152" s="4"/>
      <c r="G152" s="4"/>
      <c r="H152" s="4"/>
      <c r="I152" s="4"/>
      <c r="J152" s="4"/>
      <c r="K152" s="4"/>
      <c r="L152" s="4"/>
      <c r="M152" s="13" t="str">
        <f>IFERROR((ROUND((#REF!*D152)+((#REF!*E152)*1.15)+(#REF!*F152*1.35),2)),"REVISAR")</f>
        <v>REVISAR</v>
      </c>
      <c r="N152" s="13">
        <f t="shared" si="5"/>
        <v>0</v>
      </c>
    </row>
    <row r="153" spans="1:14" s="2" customFormat="1" x14ac:dyDescent="0.25">
      <c r="A153" t="s">
        <v>91</v>
      </c>
      <c r="B153" s="26">
        <v>37.086148503040008</v>
      </c>
      <c r="C153" s="26">
        <v>50.993454191680001</v>
      </c>
      <c r="D153" s="4"/>
      <c r="E153" s="4"/>
      <c r="F153" s="4"/>
      <c r="G153" s="4"/>
      <c r="H153" s="4"/>
      <c r="I153" s="4"/>
      <c r="J153" s="4"/>
      <c r="K153" s="4"/>
      <c r="L153" s="4"/>
      <c r="M153" s="13" t="str">
        <f>IFERROR((ROUND((#REF!*D153)+((#REF!*E153)*1.15)+(#REF!*F153*1.35),2)),"REVISAR")</f>
        <v>REVISAR</v>
      </c>
      <c r="N153" s="13">
        <f t="shared" si="5"/>
        <v>0</v>
      </c>
    </row>
    <row r="154" spans="1:14" s="2" customFormat="1" x14ac:dyDescent="0.25">
      <c r="A154" t="s">
        <v>92</v>
      </c>
      <c r="B154" s="26">
        <v>42.880859206640004</v>
      </c>
      <c r="C154" s="26">
        <v>59.106049176719999</v>
      </c>
      <c r="D154" s="4"/>
      <c r="E154" s="4"/>
      <c r="F154" s="4"/>
      <c r="G154" s="29"/>
      <c r="H154" s="29"/>
      <c r="I154" s="29"/>
      <c r="J154" s="29"/>
      <c r="K154" s="4"/>
      <c r="L154" s="4"/>
      <c r="M154" s="13" t="str">
        <f>IFERROR((ROUND((#REF!*D154)+((#REF!*E154)*1.15)+(#REF!*F154*1.35),2)),"REVISAR")</f>
        <v>REVISAR</v>
      </c>
      <c r="N154" s="13">
        <f t="shared" si="5"/>
        <v>0</v>
      </c>
    </row>
    <row r="155" spans="1:14" s="2" customFormat="1" x14ac:dyDescent="0.25">
      <c r="A155" t="s">
        <v>166</v>
      </c>
      <c r="B155" s="26">
        <v>44.039801347360005</v>
      </c>
      <c r="C155" s="13"/>
      <c r="D155" s="4"/>
      <c r="E155" s="4"/>
      <c r="F155" s="28"/>
      <c r="G155" s="31"/>
      <c r="H155" s="30"/>
      <c r="I155" s="30"/>
      <c r="J155" s="30"/>
      <c r="K155" s="1"/>
      <c r="L155" s="1"/>
      <c r="M155" s="13" t="str">
        <f>IFERROR((ROUND((#REF!*D155)+((#REF!*E155)*1.15)+(#REF!*F155*1.35),2)),"REVISAR")</f>
        <v>REVISAR</v>
      </c>
      <c r="N155" s="13">
        <f t="shared" si="5"/>
        <v>0</v>
      </c>
    </row>
    <row r="156" spans="1:14" s="2" customFormat="1" x14ac:dyDescent="0.25">
      <c r="A156" t="s">
        <v>167</v>
      </c>
      <c r="B156" s="26">
        <v>45.198743488079998</v>
      </c>
      <c r="C156" s="13"/>
      <c r="D156" s="4"/>
      <c r="E156" s="4"/>
      <c r="F156" s="28"/>
      <c r="G156" s="32"/>
      <c r="H156" s="1"/>
      <c r="I156" s="1"/>
      <c r="J156" s="1"/>
      <c r="K156" s="1"/>
      <c r="L156" s="1"/>
      <c r="M156" s="13" t="str">
        <f>IFERROR((ROUND((#REF!*D156)+((#REF!*E156)*1.15)+(#REF!*F156*1.35),2)),"REVISAR")</f>
        <v>REVISAR</v>
      </c>
      <c r="N156" s="13">
        <f t="shared" si="5"/>
        <v>0</v>
      </c>
    </row>
    <row r="157" spans="1:14" s="2" customFormat="1" x14ac:dyDescent="0.25">
      <c r="A157" t="s">
        <v>168</v>
      </c>
      <c r="B157" s="26">
        <v>47.516627769520007</v>
      </c>
      <c r="C157" s="13"/>
      <c r="D157" s="4"/>
      <c r="E157" s="4"/>
      <c r="F157" s="28"/>
      <c r="G157" s="32"/>
      <c r="H157" s="1"/>
      <c r="I157" s="1"/>
      <c r="J157" s="1"/>
      <c r="K157" s="1"/>
      <c r="L157" s="1"/>
      <c r="M157" s="13" t="str">
        <f>IFERROR((ROUND((#REF!*D157)+((#REF!*E157)*1.15)+(#REF!*F157*1.35),2)),"REVISAR")</f>
        <v>REVISAR</v>
      </c>
      <c r="N157" s="13">
        <f t="shared" si="5"/>
        <v>0</v>
      </c>
    </row>
    <row r="158" spans="1:14" s="2" customFormat="1" x14ac:dyDescent="0.25">
      <c r="A158" t="s">
        <v>169</v>
      </c>
      <c r="B158" s="26">
        <v>50.993454191680001</v>
      </c>
      <c r="C158" s="13"/>
      <c r="D158" s="4"/>
      <c r="E158" s="4"/>
      <c r="F158" s="28"/>
      <c r="G158" s="32"/>
      <c r="H158" s="1"/>
      <c r="I158" s="1"/>
      <c r="J158" s="1"/>
      <c r="K158" s="1"/>
      <c r="L158" s="1"/>
      <c r="M158" s="13" t="str">
        <f>IFERROR((ROUND((#REF!*D158)+((#REF!*E158)*1.15)+(#REF!*F158*1.35),2)),"REVISAR")</f>
        <v>REVISAR</v>
      </c>
      <c r="N158" s="13">
        <f t="shared" si="5"/>
        <v>0</v>
      </c>
    </row>
    <row r="159" spans="1:14" s="2" customFormat="1" x14ac:dyDescent="0.25">
      <c r="A159" t="s">
        <v>170</v>
      </c>
      <c r="B159" s="26">
        <v>53.311338473120003</v>
      </c>
      <c r="C159" s="13"/>
      <c r="D159" s="4"/>
      <c r="E159" s="4"/>
      <c r="F159" s="28"/>
      <c r="G159" s="33"/>
      <c r="H159" s="34"/>
      <c r="I159" s="34"/>
      <c r="J159" s="34"/>
      <c r="K159" s="1"/>
      <c r="L159" s="1"/>
      <c r="M159" s="13" t="str">
        <f>IFERROR((ROUND((#REF!*D159)+((#REF!*E159)*1.15)+(#REF!*F159*1.35),2)),"REVISAR")</f>
        <v>REVISAR</v>
      </c>
      <c r="N159" s="13">
        <f t="shared" si="5"/>
        <v>0</v>
      </c>
    </row>
    <row r="160" spans="1:14" s="2" customFormat="1" x14ac:dyDescent="0.25">
      <c r="A160"/>
      <c r="C160"/>
      <c r="D160" s="10" t="s">
        <v>112</v>
      </c>
      <c r="E160" s="11" t="s">
        <v>113</v>
      </c>
      <c r="F160" s="11" t="s">
        <v>114</v>
      </c>
      <c r="G160" s="11" t="s">
        <v>260</v>
      </c>
      <c r="H160" s="11" t="s">
        <v>214</v>
      </c>
      <c r="I160" s="11" t="s">
        <v>265</v>
      </c>
      <c r="J160" s="11" t="s">
        <v>215</v>
      </c>
      <c r="K160" s="11" t="s">
        <v>267</v>
      </c>
      <c r="L160" s="12" t="s">
        <v>268</v>
      </c>
      <c r="M160" s="13"/>
      <c r="N160" s="13"/>
    </row>
    <row r="161" spans="1:14" s="2" customFormat="1" x14ac:dyDescent="0.25">
      <c r="A161" t="s">
        <v>93</v>
      </c>
      <c r="B161" s="26">
        <v>39.404032784480002</v>
      </c>
      <c r="C161" s="26">
        <v>50.993454191680001</v>
      </c>
      <c r="D161" s="4"/>
      <c r="E161" s="4"/>
      <c r="F161" s="4"/>
      <c r="G161" s="4"/>
      <c r="H161" s="4"/>
      <c r="I161" s="4"/>
      <c r="J161" s="4"/>
      <c r="K161" s="4"/>
      <c r="L161" s="4"/>
      <c r="M161" s="13">
        <f t="shared" si="4"/>
        <v>0</v>
      </c>
      <c r="N161" s="13">
        <f t="shared" si="5"/>
        <v>0</v>
      </c>
    </row>
    <row r="162" spans="1:14" s="2" customFormat="1" x14ac:dyDescent="0.25">
      <c r="A162" t="s">
        <v>94</v>
      </c>
      <c r="B162" s="26">
        <v>44.039801347360005</v>
      </c>
      <c r="C162" s="26">
        <v>56.788164895279998</v>
      </c>
      <c r="D162" s="4"/>
      <c r="E162" s="4">
        <v>0</v>
      </c>
      <c r="F162" s="4"/>
      <c r="G162" s="4"/>
      <c r="H162" s="4">
        <v>0</v>
      </c>
      <c r="I162" s="4"/>
      <c r="J162" s="4"/>
      <c r="K162" s="4"/>
      <c r="L162" s="4"/>
      <c r="M162" s="13">
        <f t="shared" si="4"/>
        <v>0</v>
      </c>
      <c r="N162" s="13">
        <f t="shared" si="5"/>
        <v>0</v>
      </c>
    </row>
    <row r="163" spans="1:14" s="2" customFormat="1" x14ac:dyDescent="0.25">
      <c r="A163" t="s">
        <v>95</v>
      </c>
      <c r="B163" s="26">
        <v>48.675569910240007</v>
      </c>
      <c r="C163" s="26">
        <v>62.582875598879994</v>
      </c>
      <c r="D163" s="4"/>
      <c r="E163" s="4"/>
      <c r="F163" s="4"/>
      <c r="G163" s="4"/>
      <c r="H163" s="4"/>
      <c r="I163" s="4"/>
      <c r="J163" s="4"/>
      <c r="K163" s="4"/>
      <c r="L163" s="4"/>
      <c r="M163" s="13">
        <f t="shared" si="4"/>
        <v>0</v>
      </c>
      <c r="N163" s="13">
        <f t="shared" si="5"/>
        <v>0</v>
      </c>
    </row>
    <row r="164" spans="1:14" s="2" customFormat="1" x14ac:dyDescent="0.25">
      <c r="A164" t="s">
        <v>96</v>
      </c>
      <c r="B164" s="26">
        <v>52.152396332400009</v>
      </c>
      <c r="C164" s="26">
        <v>67.218644161759997</v>
      </c>
      <c r="D164" s="4"/>
      <c r="E164" s="4"/>
      <c r="F164" s="4"/>
      <c r="G164" s="4"/>
      <c r="H164" s="4"/>
      <c r="I164" s="4"/>
      <c r="J164" s="4"/>
      <c r="K164" s="4"/>
      <c r="L164" s="4"/>
      <c r="M164" s="13">
        <f t="shared" si="4"/>
        <v>0</v>
      </c>
      <c r="N164" s="13">
        <f t="shared" si="5"/>
        <v>0</v>
      </c>
    </row>
    <row r="165" spans="1:14" s="2" customFormat="1" x14ac:dyDescent="0.25">
      <c r="A165" t="s">
        <v>97</v>
      </c>
      <c r="B165" s="26">
        <v>55.62922275455999</v>
      </c>
      <c r="C165" s="26">
        <v>73.01335486536</v>
      </c>
      <c r="D165" s="4"/>
      <c r="E165" s="4"/>
      <c r="F165" s="4"/>
      <c r="G165" s="4"/>
      <c r="H165" s="4"/>
      <c r="I165" s="4"/>
      <c r="J165" s="4"/>
      <c r="K165" s="4"/>
      <c r="L165" s="4"/>
      <c r="M165" s="13">
        <f t="shared" si="4"/>
        <v>0</v>
      </c>
      <c r="N165" s="13">
        <f t="shared" si="5"/>
        <v>0</v>
      </c>
    </row>
    <row r="166" spans="1:14" s="2" customFormat="1" x14ac:dyDescent="0.25">
      <c r="A166" t="s">
        <v>98</v>
      </c>
      <c r="B166" s="26">
        <v>62.582875598879994</v>
      </c>
      <c r="C166" s="26">
        <v>82.284891991119991</v>
      </c>
      <c r="D166" s="4"/>
      <c r="E166" s="4"/>
      <c r="F166" s="4"/>
      <c r="G166" s="29"/>
      <c r="H166" s="29"/>
      <c r="I166" s="29"/>
      <c r="J166" s="29"/>
      <c r="K166" s="4"/>
      <c r="L166" s="4"/>
      <c r="M166" s="13">
        <f t="shared" si="4"/>
        <v>0</v>
      </c>
      <c r="N166" s="13">
        <f t="shared" si="5"/>
        <v>0</v>
      </c>
    </row>
    <row r="167" spans="1:14" s="2" customFormat="1" x14ac:dyDescent="0.25">
      <c r="A167" t="s">
        <v>171</v>
      </c>
      <c r="B167" s="26">
        <v>67.218644161759997</v>
      </c>
      <c r="C167" s="13"/>
      <c r="D167" s="4"/>
      <c r="E167" s="4"/>
      <c r="F167" s="28"/>
      <c r="G167" s="31"/>
      <c r="H167" s="30"/>
      <c r="I167" s="30"/>
      <c r="J167" s="30"/>
      <c r="K167" s="1"/>
      <c r="L167" s="1"/>
      <c r="M167" s="13">
        <f t="shared" si="4"/>
        <v>0</v>
      </c>
      <c r="N167" s="13">
        <f t="shared" si="5"/>
        <v>0</v>
      </c>
    </row>
    <row r="168" spans="1:14" s="2" customFormat="1" x14ac:dyDescent="0.25">
      <c r="A168" t="s">
        <v>172</v>
      </c>
      <c r="B168" s="26">
        <v>71.85441272464</v>
      </c>
      <c r="C168" s="13"/>
      <c r="D168" s="4"/>
      <c r="E168" s="4"/>
      <c r="F168" s="28"/>
      <c r="G168" s="32"/>
      <c r="H168" s="1"/>
      <c r="I168" s="1"/>
      <c r="J168" s="1"/>
      <c r="K168" s="1"/>
      <c r="L168" s="1"/>
      <c r="M168" s="13">
        <f t="shared" si="4"/>
        <v>0</v>
      </c>
      <c r="N168" s="13">
        <f t="shared" si="5"/>
        <v>0</v>
      </c>
    </row>
    <row r="169" spans="1:14" s="2" customFormat="1" x14ac:dyDescent="0.25">
      <c r="A169" t="s">
        <v>173</v>
      </c>
      <c r="B169" s="26">
        <v>76.490181287520002</v>
      </c>
      <c r="C169" s="13"/>
      <c r="D169" s="4"/>
      <c r="E169" s="4"/>
      <c r="F169" s="28"/>
      <c r="G169" s="32"/>
      <c r="H169" s="1"/>
      <c r="I169" s="1"/>
      <c r="J169" s="1"/>
      <c r="K169" s="1"/>
      <c r="L169" s="1"/>
      <c r="M169" s="13">
        <f t="shared" si="4"/>
        <v>0</v>
      </c>
      <c r="N169" s="13">
        <f t="shared" si="5"/>
        <v>0</v>
      </c>
    </row>
    <row r="170" spans="1:14" s="2" customFormat="1" x14ac:dyDescent="0.25">
      <c r="A170" t="s">
        <v>174</v>
      </c>
      <c r="B170" s="26">
        <v>81.125949850399991</v>
      </c>
      <c r="C170" s="13"/>
      <c r="D170" s="4"/>
      <c r="E170" s="4"/>
      <c r="F170" s="28"/>
      <c r="G170" s="32"/>
      <c r="H170" s="1"/>
      <c r="I170" s="1"/>
      <c r="J170" s="1"/>
      <c r="K170" s="1"/>
      <c r="L170" s="1"/>
      <c r="M170" s="13">
        <f t="shared" si="4"/>
        <v>0</v>
      </c>
      <c r="N170" s="13">
        <f t="shared" si="5"/>
        <v>0</v>
      </c>
    </row>
    <row r="171" spans="1:14" s="2" customFormat="1" x14ac:dyDescent="0.25">
      <c r="A171" t="s">
        <v>175</v>
      </c>
      <c r="B171" s="26">
        <v>86.92066055399998</v>
      </c>
      <c r="C171" s="13"/>
      <c r="D171" s="4"/>
      <c r="E171" s="4"/>
      <c r="F171" s="28"/>
      <c r="G171" s="33"/>
      <c r="H171" s="34"/>
      <c r="I171" s="34"/>
      <c r="J171" s="34"/>
      <c r="K171" s="1"/>
      <c r="L171" s="1"/>
      <c r="M171" s="13">
        <f t="shared" si="4"/>
        <v>0</v>
      </c>
      <c r="N171" s="13">
        <f t="shared" si="5"/>
        <v>0</v>
      </c>
    </row>
    <row r="172" spans="1:14" s="2" customFormat="1" x14ac:dyDescent="0.25">
      <c r="A172"/>
      <c r="C172"/>
      <c r="D172" s="10" t="s">
        <v>112</v>
      </c>
      <c r="E172" s="11" t="s">
        <v>113</v>
      </c>
      <c r="F172" s="11" t="s">
        <v>114</v>
      </c>
      <c r="G172" s="11" t="s">
        <v>260</v>
      </c>
      <c r="H172" s="11" t="s">
        <v>214</v>
      </c>
      <c r="I172" s="11" t="s">
        <v>265</v>
      </c>
      <c r="J172" s="11" t="s">
        <v>215</v>
      </c>
      <c r="K172" s="11" t="s">
        <v>267</v>
      </c>
      <c r="L172" s="12" t="s">
        <v>268</v>
      </c>
      <c r="M172" s="13"/>
      <c r="N172" s="13"/>
    </row>
    <row r="173" spans="1:14" s="2" customFormat="1" x14ac:dyDescent="0.25">
      <c r="A173" t="s">
        <v>99</v>
      </c>
      <c r="B173" s="26">
        <v>39.404032784480002</v>
      </c>
      <c r="C173" s="26">
        <v>52.152396332400009</v>
      </c>
      <c r="D173" s="4"/>
      <c r="E173" s="4"/>
      <c r="F173" s="4"/>
      <c r="G173" s="4"/>
      <c r="H173" s="4"/>
      <c r="I173" s="4"/>
      <c r="J173" s="4"/>
      <c r="K173" s="4"/>
      <c r="L173" s="4"/>
      <c r="M173" s="13">
        <f t="shared" si="4"/>
        <v>0</v>
      </c>
      <c r="N173" s="13">
        <f t="shared" si="5"/>
        <v>0</v>
      </c>
    </row>
    <row r="174" spans="1:14" s="2" customFormat="1" x14ac:dyDescent="0.25">
      <c r="A174" t="s">
        <v>100</v>
      </c>
      <c r="B174" s="26">
        <v>44.039801347360005</v>
      </c>
      <c r="C174" s="26">
        <v>57.947107035999998</v>
      </c>
      <c r="D174" s="4"/>
      <c r="E174" s="4">
        <v>0</v>
      </c>
      <c r="F174" s="4"/>
      <c r="G174" s="4"/>
      <c r="H174" s="4">
        <v>0</v>
      </c>
      <c r="I174" s="4"/>
      <c r="J174" s="4"/>
      <c r="K174" s="4"/>
      <c r="L174" s="4"/>
      <c r="M174" s="13">
        <f t="shared" si="4"/>
        <v>0</v>
      </c>
      <c r="N174" s="13">
        <f t="shared" si="5"/>
        <v>0</v>
      </c>
    </row>
    <row r="175" spans="1:14" s="2" customFormat="1" x14ac:dyDescent="0.25">
      <c r="A175" t="s">
        <v>101</v>
      </c>
      <c r="B175" s="26">
        <v>48.675569910240007</v>
      </c>
      <c r="C175" s="26">
        <v>63.741817739600002</v>
      </c>
      <c r="D175" s="4"/>
      <c r="E175" s="4"/>
      <c r="F175" s="4"/>
      <c r="G175" s="4"/>
      <c r="H175" s="4"/>
      <c r="I175" s="4"/>
      <c r="J175" s="4"/>
      <c r="K175" s="4"/>
      <c r="L175" s="4"/>
      <c r="M175" s="13">
        <f t="shared" si="4"/>
        <v>0</v>
      </c>
      <c r="N175" s="13">
        <f t="shared" si="5"/>
        <v>0</v>
      </c>
    </row>
    <row r="176" spans="1:14" s="2" customFormat="1" x14ac:dyDescent="0.25">
      <c r="A176" t="s">
        <v>102</v>
      </c>
      <c r="B176" s="26">
        <v>52.152396332400009</v>
      </c>
      <c r="C176" s="26">
        <v>68.377586302479997</v>
      </c>
      <c r="D176" s="4"/>
      <c r="E176" s="4"/>
      <c r="F176" s="4"/>
      <c r="G176" s="4"/>
      <c r="H176" s="4"/>
      <c r="I176" s="4"/>
      <c r="J176" s="4"/>
      <c r="K176" s="4"/>
      <c r="L176" s="4"/>
      <c r="M176" s="13">
        <f t="shared" si="4"/>
        <v>0</v>
      </c>
      <c r="N176" s="13">
        <f t="shared" si="5"/>
        <v>0</v>
      </c>
    </row>
    <row r="177" spans="1:14" s="2" customFormat="1" x14ac:dyDescent="0.25">
      <c r="A177" t="s">
        <v>103</v>
      </c>
      <c r="B177" s="26">
        <v>56.788164895279998</v>
      </c>
      <c r="C177" s="26">
        <v>74.172297006080015</v>
      </c>
      <c r="D177" s="4"/>
      <c r="E177" s="4"/>
      <c r="F177" s="4"/>
      <c r="G177" s="4"/>
      <c r="H177" s="4"/>
      <c r="I177" s="4"/>
      <c r="J177" s="4"/>
      <c r="K177" s="4"/>
      <c r="L177" s="4"/>
      <c r="M177" s="13">
        <f t="shared" si="4"/>
        <v>0</v>
      </c>
      <c r="N177" s="13">
        <f t="shared" si="5"/>
        <v>0</v>
      </c>
    </row>
    <row r="178" spans="1:14" s="2" customFormat="1" x14ac:dyDescent="0.25">
      <c r="A178" t="s">
        <v>104</v>
      </c>
      <c r="B178" s="26">
        <v>63.741817739600002</v>
      </c>
      <c r="C178" s="26">
        <v>83.443834131840021</v>
      </c>
      <c r="D178" s="4"/>
      <c r="E178" s="4"/>
      <c r="F178" s="4"/>
      <c r="G178" s="29"/>
      <c r="H178" s="29"/>
      <c r="I178" s="29"/>
      <c r="J178" s="29"/>
      <c r="K178" s="4"/>
      <c r="L178" s="4"/>
      <c r="M178" s="13">
        <f t="shared" si="4"/>
        <v>0</v>
      </c>
      <c r="N178" s="13">
        <f t="shared" si="5"/>
        <v>0</v>
      </c>
    </row>
    <row r="179" spans="1:14" s="2" customFormat="1" x14ac:dyDescent="0.25">
      <c r="A179" t="s">
        <v>176</v>
      </c>
      <c r="B179" s="26">
        <v>68.377586302479997</v>
      </c>
      <c r="C179" s="13"/>
      <c r="D179" s="4"/>
      <c r="E179" s="4"/>
      <c r="F179" s="28"/>
      <c r="G179" s="31"/>
      <c r="H179" s="30"/>
      <c r="I179" s="30"/>
      <c r="J179" s="30"/>
      <c r="K179" s="1"/>
      <c r="L179" s="1"/>
      <c r="M179" s="13">
        <f t="shared" si="4"/>
        <v>0</v>
      </c>
      <c r="N179" s="13">
        <f t="shared" si="5"/>
        <v>0</v>
      </c>
    </row>
    <row r="180" spans="1:14" s="2" customFormat="1" x14ac:dyDescent="0.25">
      <c r="A180" t="s">
        <v>177</v>
      </c>
      <c r="B180" s="26">
        <v>73.01335486536</v>
      </c>
      <c r="C180" s="13"/>
      <c r="D180" s="4"/>
      <c r="E180" s="4"/>
      <c r="F180" s="28"/>
      <c r="G180" s="32"/>
      <c r="H180" s="1"/>
      <c r="I180" s="1"/>
      <c r="J180" s="1"/>
      <c r="K180" s="1"/>
      <c r="L180" s="1"/>
      <c r="M180" s="13">
        <f t="shared" si="4"/>
        <v>0</v>
      </c>
      <c r="N180" s="13">
        <f t="shared" si="5"/>
        <v>0</v>
      </c>
    </row>
    <row r="181" spans="1:14" s="2" customFormat="1" x14ac:dyDescent="0.25">
      <c r="A181" t="s">
        <v>178</v>
      </c>
      <c r="B181" s="26">
        <v>77.649123428240003</v>
      </c>
      <c r="C181" s="13"/>
      <c r="D181" s="4"/>
      <c r="E181" s="4"/>
      <c r="F181" s="28"/>
      <c r="G181" s="32"/>
      <c r="H181" s="1"/>
      <c r="I181" s="1"/>
      <c r="J181" s="1"/>
      <c r="K181" s="1"/>
      <c r="L181" s="1"/>
      <c r="M181" s="13">
        <f t="shared" si="4"/>
        <v>0</v>
      </c>
      <c r="N181" s="13">
        <f t="shared" si="5"/>
        <v>0</v>
      </c>
    </row>
    <row r="182" spans="1:14" s="2" customFormat="1" x14ac:dyDescent="0.25">
      <c r="A182" t="s">
        <v>179</v>
      </c>
      <c r="B182" s="26">
        <v>82.284891991119991</v>
      </c>
      <c r="C182" s="13"/>
      <c r="D182" s="4"/>
      <c r="E182" s="4"/>
      <c r="F182" s="28"/>
      <c r="G182" s="32"/>
      <c r="H182" s="1"/>
      <c r="I182" s="1"/>
      <c r="J182" s="1"/>
      <c r="K182" s="1"/>
      <c r="L182" s="1"/>
      <c r="M182" s="13">
        <f t="shared" si="4"/>
        <v>0</v>
      </c>
      <c r="N182" s="13">
        <f t="shared" si="5"/>
        <v>0</v>
      </c>
    </row>
    <row r="183" spans="1:14" s="2" customFormat="1" x14ac:dyDescent="0.25">
      <c r="A183" t="s">
        <v>180</v>
      </c>
      <c r="B183" s="26">
        <v>88.079602694720009</v>
      </c>
      <c r="C183" s="13"/>
      <c r="D183" s="4"/>
      <c r="E183" s="4"/>
      <c r="F183" s="28"/>
      <c r="G183" s="33"/>
      <c r="H183" s="34"/>
      <c r="I183" s="34"/>
      <c r="J183" s="34"/>
      <c r="K183" s="1"/>
      <c r="L183" s="1"/>
      <c r="M183" s="13">
        <f t="shared" si="4"/>
        <v>0</v>
      </c>
      <c r="N183" s="13">
        <f t="shared" si="5"/>
        <v>0</v>
      </c>
    </row>
    <row r="184" spans="1:14" s="2" customFormat="1" x14ac:dyDescent="0.25">
      <c r="A184"/>
      <c r="C184"/>
      <c r="D184" s="10" t="s">
        <v>112</v>
      </c>
      <c r="E184" s="11" t="s">
        <v>113</v>
      </c>
      <c r="F184" s="11" t="s">
        <v>114</v>
      </c>
      <c r="G184" s="24" t="s">
        <v>260</v>
      </c>
      <c r="H184" s="24" t="s">
        <v>214</v>
      </c>
      <c r="I184" s="24" t="s">
        <v>265</v>
      </c>
      <c r="J184" s="24" t="s">
        <v>215</v>
      </c>
      <c r="K184" s="11" t="s">
        <v>267</v>
      </c>
      <c r="L184" s="12" t="s">
        <v>268</v>
      </c>
      <c r="M184" s="13"/>
      <c r="N184" s="13"/>
    </row>
    <row r="185" spans="1:14" s="2" customFormat="1" x14ac:dyDescent="0.25">
      <c r="A185" t="s">
        <v>105</v>
      </c>
      <c r="B185" s="26">
        <v>47.516627769520007</v>
      </c>
      <c r="C185" s="26">
        <v>60.264991317439993</v>
      </c>
      <c r="D185" s="4"/>
      <c r="E185" s="4"/>
      <c r="F185" s="4"/>
      <c r="G185" s="4"/>
      <c r="H185" s="4"/>
      <c r="I185" s="4"/>
      <c r="J185" s="28"/>
      <c r="K185" s="4"/>
      <c r="L185" s="4"/>
      <c r="M185" s="13">
        <f t="shared" si="4"/>
        <v>0</v>
      </c>
      <c r="N185" s="13">
        <f t="shared" si="5"/>
        <v>0</v>
      </c>
    </row>
    <row r="186" spans="1:14" s="2" customFormat="1" x14ac:dyDescent="0.25">
      <c r="A186" t="s">
        <v>106</v>
      </c>
      <c r="B186" s="26">
        <v>52.152396332400009</v>
      </c>
      <c r="C186" s="26">
        <v>66.05970202104001</v>
      </c>
      <c r="D186" s="4"/>
      <c r="E186" s="4">
        <v>0</v>
      </c>
      <c r="F186" s="4"/>
      <c r="G186" s="4"/>
      <c r="H186" s="4">
        <v>0</v>
      </c>
      <c r="I186" s="4"/>
      <c r="J186" s="28"/>
      <c r="K186" s="4"/>
      <c r="L186" s="4"/>
      <c r="M186" s="13">
        <f t="shared" si="4"/>
        <v>0</v>
      </c>
      <c r="N186" s="13">
        <f t="shared" si="5"/>
        <v>0</v>
      </c>
    </row>
    <row r="187" spans="1:14" s="2" customFormat="1" x14ac:dyDescent="0.25">
      <c r="A187" t="s">
        <v>107</v>
      </c>
      <c r="B187" s="26">
        <v>56.788164895279998</v>
      </c>
      <c r="C187" s="26">
        <v>71.85441272464</v>
      </c>
      <c r="D187" s="4"/>
      <c r="E187" s="4"/>
      <c r="F187" s="4"/>
      <c r="G187" s="4"/>
      <c r="H187" s="4"/>
      <c r="I187" s="4"/>
      <c r="J187" s="28"/>
      <c r="K187" s="4"/>
      <c r="L187" s="4"/>
      <c r="M187" s="13">
        <f t="shared" si="4"/>
        <v>0</v>
      </c>
      <c r="N187" s="13">
        <f t="shared" si="5"/>
        <v>0</v>
      </c>
    </row>
    <row r="188" spans="1:14" s="2" customFormat="1" x14ac:dyDescent="0.25">
      <c r="A188" t="s">
        <v>108</v>
      </c>
      <c r="B188" s="26">
        <v>62.582875598879994</v>
      </c>
      <c r="C188" s="26">
        <v>75.331239146799987</v>
      </c>
      <c r="D188" s="4"/>
      <c r="E188" s="4"/>
      <c r="F188" s="4"/>
      <c r="G188" s="4"/>
      <c r="H188" s="4"/>
      <c r="I188" s="4"/>
      <c r="J188" s="28"/>
      <c r="K188" s="4"/>
      <c r="L188" s="4"/>
      <c r="M188" s="13">
        <f t="shared" si="4"/>
        <v>0</v>
      </c>
      <c r="N188" s="13">
        <f t="shared" si="5"/>
        <v>0</v>
      </c>
    </row>
    <row r="189" spans="1:14" s="2" customFormat="1" x14ac:dyDescent="0.25">
      <c r="A189" t="s">
        <v>109</v>
      </c>
      <c r="B189" s="26">
        <v>66.05970202104001</v>
      </c>
      <c r="C189" s="26">
        <v>83.443834131840021</v>
      </c>
      <c r="D189" s="4"/>
      <c r="E189" s="4"/>
      <c r="F189" s="4"/>
      <c r="G189" s="4"/>
      <c r="H189" s="4"/>
      <c r="I189" s="4"/>
      <c r="J189" s="28"/>
      <c r="K189" s="4"/>
      <c r="L189" s="4"/>
      <c r="M189" s="13">
        <f t="shared" si="4"/>
        <v>0</v>
      </c>
      <c r="N189" s="13">
        <f t="shared" si="5"/>
        <v>0</v>
      </c>
    </row>
    <row r="190" spans="1:14" s="2" customFormat="1" x14ac:dyDescent="0.25">
      <c r="A190" t="s">
        <v>110</v>
      </c>
      <c r="B190" s="26">
        <v>75.331239146799987</v>
      </c>
      <c r="C190" s="26">
        <v>95.033255539040013</v>
      </c>
      <c r="D190" s="4"/>
      <c r="E190" s="4"/>
      <c r="F190" s="4"/>
      <c r="G190" s="29"/>
      <c r="H190" s="29"/>
      <c r="I190" s="29"/>
      <c r="J190" s="37"/>
      <c r="K190" s="4"/>
      <c r="L190" s="4"/>
      <c r="M190" s="13">
        <f t="shared" si="4"/>
        <v>0</v>
      </c>
      <c r="N190" s="13">
        <f t="shared" si="5"/>
        <v>0</v>
      </c>
    </row>
    <row r="191" spans="1:14" s="2" customFormat="1" x14ac:dyDescent="0.25">
      <c r="A191" t="s">
        <v>181</v>
      </c>
      <c r="B191" s="26">
        <v>79.967007709680004</v>
      </c>
      <c r="C191" s="13"/>
      <c r="D191" s="4"/>
      <c r="E191" s="4"/>
      <c r="F191" s="28"/>
      <c r="G191" s="31"/>
      <c r="H191" s="30"/>
      <c r="I191" s="30"/>
      <c r="J191" s="30"/>
      <c r="K191" s="1"/>
      <c r="L191" s="1"/>
      <c r="M191" s="13">
        <f t="shared" si="4"/>
        <v>0</v>
      </c>
      <c r="N191" s="13">
        <f t="shared" si="5"/>
        <v>0</v>
      </c>
    </row>
    <row r="192" spans="1:14" s="2" customFormat="1" x14ac:dyDescent="0.25">
      <c r="A192" t="s">
        <v>182</v>
      </c>
      <c r="B192" s="26">
        <v>84.602776272559993</v>
      </c>
      <c r="C192" s="13"/>
      <c r="D192" s="4"/>
      <c r="E192" s="4"/>
      <c r="F192" s="28"/>
      <c r="G192" s="32"/>
      <c r="H192" s="1"/>
      <c r="I192" s="1"/>
      <c r="J192" s="1"/>
      <c r="K192" s="1"/>
      <c r="L192" s="1"/>
      <c r="M192" s="13">
        <f t="shared" si="4"/>
        <v>0</v>
      </c>
      <c r="N192" s="13">
        <f t="shared" si="5"/>
        <v>0</v>
      </c>
    </row>
    <row r="193" spans="1:14" s="2" customFormat="1" x14ac:dyDescent="0.25">
      <c r="A193" t="s">
        <v>183</v>
      </c>
      <c r="B193" s="26">
        <v>88.079602694720009</v>
      </c>
      <c r="C193" s="13"/>
      <c r="D193" s="4"/>
      <c r="E193" s="4"/>
      <c r="F193" s="28"/>
      <c r="G193" s="32"/>
      <c r="H193" s="1"/>
      <c r="I193" s="1"/>
      <c r="J193" s="1"/>
      <c r="K193" s="1"/>
      <c r="L193" s="1"/>
      <c r="M193" s="13">
        <f t="shared" si="4"/>
        <v>0</v>
      </c>
      <c r="N193" s="13">
        <f t="shared" si="5"/>
        <v>0</v>
      </c>
    </row>
    <row r="194" spans="1:14" s="2" customFormat="1" x14ac:dyDescent="0.25">
      <c r="A194" t="s">
        <v>184</v>
      </c>
      <c r="B194" s="26">
        <v>92.715371257600012</v>
      </c>
      <c r="C194" s="13"/>
      <c r="D194" s="4"/>
      <c r="E194" s="4"/>
      <c r="F194" s="28"/>
      <c r="G194" s="32"/>
      <c r="H194" s="1"/>
      <c r="I194" s="1"/>
      <c r="J194" s="1"/>
      <c r="K194" s="1"/>
      <c r="L194" s="1"/>
      <c r="M194" s="13">
        <f t="shared" si="4"/>
        <v>0</v>
      </c>
      <c r="N194" s="13">
        <f t="shared" si="5"/>
        <v>0</v>
      </c>
    </row>
    <row r="195" spans="1:14" s="2" customFormat="1" x14ac:dyDescent="0.25">
      <c r="A195" t="s">
        <v>185</v>
      </c>
      <c r="B195" s="26">
        <v>99.669024101920002</v>
      </c>
      <c r="C195" s="13"/>
      <c r="D195" s="4"/>
      <c r="E195" s="4"/>
      <c r="F195" s="28"/>
      <c r="G195" s="32"/>
      <c r="H195" s="1"/>
      <c r="I195" s="1"/>
      <c r="J195" s="1"/>
      <c r="K195" s="1"/>
      <c r="L195" s="1"/>
      <c r="M195" s="13">
        <f t="shared" si="4"/>
        <v>0</v>
      </c>
      <c r="N195" s="13">
        <f t="shared" si="5"/>
        <v>0</v>
      </c>
    </row>
    <row r="196" spans="1:14" s="2" customFormat="1" x14ac:dyDescent="0.25">
      <c r="A196"/>
      <c r="B196" s="13"/>
      <c r="C196" s="13"/>
      <c r="D196" s="15"/>
      <c r="E196" s="15"/>
      <c r="F196" s="15"/>
      <c r="G196" s="3"/>
      <c r="H196" s="3"/>
      <c r="M196" s="27"/>
      <c r="N196" s="13">
        <f>ROUND((G196*C196)+(H196*C196*1.1)+(I196*C196*1.15)+(J196*C196*1.15*1.1)+(K196*C196*1.35)+(L196*C196*1.35*1.1),2)</f>
        <v>0</v>
      </c>
    </row>
    <row r="197" spans="1:14" s="2" customFormat="1" x14ac:dyDescent="0.25">
      <c r="A197"/>
      <c r="C197"/>
      <c r="D197" s="1"/>
      <c r="E197" s="1"/>
      <c r="F197" s="1"/>
      <c r="G197" s="5" t="s">
        <v>261</v>
      </c>
      <c r="H197" s="5" t="s">
        <v>213</v>
      </c>
      <c r="I197" s="5" t="s">
        <v>264</v>
      </c>
      <c r="M197"/>
      <c r="N197"/>
    </row>
    <row r="198" spans="1:14" s="2" customFormat="1" x14ac:dyDescent="0.25">
      <c r="A198" s="22" t="s">
        <v>118</v>
      </c>
      <c r="C198"/>
      <c r="D198" s="1"/>
      <c r="E198" s="1"/>
      <c r="F198" s="1"/>
      <c r="G198" s="43">
        <f>ROUND(SUM(M3:M195),1)</f>
        <v>0</v>
      </c>
      <c r="H198" s="43">
        <f>ROUND(SUM(N3:N195),1)</f>
        <v>0</v>
      </c>
      <c r="I198" s="44">
        <f>ROUNDUP(G198+H198,1)</f>
        <v>0</v>
      </c>
      <c r="M198"/>
      <c r="N198"/>
    </row>
    <row r="199" spans="1:14" s="2" customFormat="1" x14ac:dyDescent="0.25">
      <c r="A199"/>
      <c r="C199"/>
      <c r="D199" s="1"/>
      <c r="E199" s="1"/>
      <c r="F199" s="1"/>
      <c r="G199" s="3"/>
      <c r="H199" s="3"/>
      <c r="M199"/>
      <c r="N199"/>
    </row>
    <row r="200" spans="1:14" s="2" customFormat="1" x14ac:dyDescent="0.25">
      <c r="A200"/>
      <c r="C200"/>
      <c r="D200" s="1"/>
      <c r="E200" s="1"/>
      <c r="F200" s="1"/>
      <c r="G200" s="3"/>
      <c r="H200" s="3"/>
      <c r="M200"/>
      <c r="N200"/>
    </row>
    <row r="201" spans="1:14" s="2" customFormat="1" x14ac:dyDescent="0.25">
      <c r="A201" s="154" t="s">
        <v>278</v>
      </c>
      <c r="B201" s="154"/>
      <c r="C201" s="154"/>
      <c r="D201" s="14" t="s">
        <v>206</v>
      </c>
      <c r="E201" s="21" t="s">
        <v>263</v>
      </c>
      <c r="F201"/>
      <c r="G201" s="3"/>
      <c r="H201" s="3"/>
      <c r="M201"/>
      <c r="N201"/>
    </row>
    <row r="202" spans="1:14" s="2" customFormat="1" x14ac:dyDescent="0.25">
      <c r="A202" t="s">
        <v>269</v>
      </c>
      <c r="B202" s="38">
        <v>1.4925441774880002</v>
      </c>
      <c r="C202" s="13"/>
      <c r="D202" s="16"/>
      <c r="E202" s="26">
        <f>IFERROR((ROUND(B202*D202,2)),"REVISAR")</f>
        <v>0</v>
      </c>
      <c r="F202" s="1"/>
      <c r="G202" s="3"/>
      <c r="H202" s="3"/>
      <c r="M202"/>
      <c r="N202"/>
    </row>
    <row r="203" spans="1:14" s="2" customFormat="1" x14ac:dyDescent="0.25">
      <c r="A203" t="s">
        <v>270</v>
      </c>
      <c r="B203" s="39">
        <v>24.569573383264004</v>
      </c>
      <c r="C203" s="13"/>
      <c r="D203" s="16"/>
      <c r="E203" s="26">
        <f t="shared" ref="E203:E225" si="6">IFERROR((ROUND(B203*D203,2)),"REVISAR")</f>
        <v>0</v>
      </c>
      <c r="F203" s="1"/>
      <c r="G203" s="3"/>
      <c r="H203" s="3"/>
      <c r="M203"/>
      <c r="N203"/>
    </row>
    <row r="204" spans="1:14" s="2" customFormat="1" x14ac:dyDescent="0.25">
      <c r="A204" t="s">
        <v>271</v>
      </c>
      <c r="B204" s="38">
        <v>1.0650035384832499</v>
      </c>
      <c r="C204" s="13"/>
      <c r="D204" s="16"/>
      <c r="E204" s="26">
        <f t="shared" si="6"/>
        <v>0</v>
      </c>
      <c r="F204" s="1"/>
      <c r="G204" s="3"/>
      <c r="H204" s="3"/>
      <c r="M204"/>
      <c r="N204"/>
    </row>
    <row r="205" spans="1:14" s="2" customFormat="1" x14ac:dyDescent="0.25">
      <c r="A205" t="s">
        <v>186</v>
      </c>
      <c r="B205" s="39">
        <v>46.682189428201603</v>
      </c>
      <c r="C205" s="13"/>
      <c r="D205" s="16"/>
      <c r="E205" s="26">
        <f t="shared" si="6"/>
        <v>0</v>
      </c>
      <c r="F205" s="1"/>
      <c r="G205" s="3"/>
      <c r="H205" s="3"/>
      <c r="M205"/>
      <c r="N205"/>
    </row>
    <row r="206" spans="1:14" s="2" customFormat="1" x14ac:dyDescent="0.25">
      <c r="A206" t="s">
        <v>188</v>
      </c>
      <c r="B206" s="39">
        <v>99.50677220221921</v>
      </c>
      <c r="C206" s="13"/>
      <c r="D206" s="16"/>
      <c r="E206" s="26">
        <f t="shared" si="6"/>
        <v>0</v>
      </c>
      <c r="F206" s="1"/>
      <c r="G206" s="3"/>
      <c r="H206" s="3"/>
      <c r="M206"/>
      <c r="N206"/>
    </row>
    <row r="207" spans="1:14" s="2" customFormat="1" x14ac:dyDescent="0.25">
      <c r="A207" t="s">
        <v>189</v>
      </c>
      <c r="B207" s="39">
        <v>100.73525087138241</v>
      </c>
      <c r="C207" s="13"/>
      <c r="D207" s="16"/>
      <c r="E207" s="26">
        <f t="shared" si="6"/>
        <v>0</v>
      </c>
      <c r="F207" s="1"/>
      <c r="G207" s="3"/>
      <c r="H207" s="3"/>
      <c r="M207"/>
      <c r="N207"/>
    </row>
    <row r="208" spans="1:14" s="2" customFormat="1" x14ac:dyDescent="0.25">
      <c r="A208" t="s">
        <v>190</v>
      </c>
      <c r="B208" s="39">
        <v>61.42393345816</v>
      </c>
      <c r="C208" s="13"/>
      <c r="D208" s="16"/>
      <c r="E208" s="26">
        <f t="shared" si="6"/>
        <v>0</v>
      </c>
      <c r="F208" s="1"/>
      <c r="G208" s="3"/>
      <c r="H208" s="3"/>
      <c r="M208"/>
      <c r="N208"/>
    </row>
    <row r="209" spans="1:14" s="2" customFormat="1" x14ac:dyDescent="0.25">
      <c r="A209" t="s">
        <v>191</v>
      </c>
      <c r="B209" s="39">
        <v>68.794805473139206</v>
      </c>
      <c r="C209" s="13"/>
      <c r="D209" s="16"/>
      <c r="E209" s="26">
        <f t="shared" si="6"/>
        <v>0</v>
      </c>
      <c r="F209" s="1"/>
      <c r="G209" s="3"/>
      <c r="H209" s="3"/>
      <c r="M209"/>
      <c r="N209"/>
    </row>
    <row r="210" spans="1:14" s="2" customFormat="1" x14ac:dyDescent="0.25">
      <c r="A210" t="s">
        <v>192</v>
      </c>
      <c r="B210" s="39">
        <v>67.566326803976011</v>
      </c>
      <c r="C210" s="13"/>
      <c r="D210" s="16"/>
      <c r="E210" s="26">
        <f t="shared" si="6"/>
        <v>0</v>
      </c>
      <c r="F210" s="1"/>
      <c r="G210" s="3"/>
      <c r="H210" s="3"/>
      <c r="M210"/>
      <c r="N210"/>
    </row>
    <row r="211" spans="1:14" s="2" customFormat="1" x14ac:dyDescent="0.25">
      <c r="A211" t="s">
        <v>193</v>
      </c>
      <c r="B211" s="39">
        <v>34.397402736569603</v>
      </c>
      <c r="C211" s="13"/>
      <c r="D211" s="16"/>
      <c r="E211" s="26">
        <f t="shared" si="6"/>
        <v>0</v>
      </c>
      <c r="F211" s="1"/>
      <c r="G211" s="3"/>
      <c r="H211" s="3"/>
      <c r="M211"/>
      <c r="N211"/>
    </row>
    <row r="212" spans="1:14" s="2" customFormat="1" x14ac:dyDescent="0.25">
      <c r="A212" t="s">
        <v>274</v>
      </c>
      <c r="B212" s="39">
        <v>30.71196672908</v>
      </c>
      <c r="C212" s="13"/>
      <c r="D212" s="16"/>
      <c r="E212" s="26">
        <f t="shared" si="6"/>
        <v>0</v>
      </c>
      <c r="F212" s="1"/>
      <c r="G212" s="3"/>
      <c r="H212" s="3"/>
      <c r="M212"/>
      <c r="N212"/>
    </row>
    <row r="213" spans="1:14" s="2" customFormat="1" x14ac:dyDescent="0.25">
      <c r="A213" t="s">
        <v>275</v>
      </c>
      <c r="B213" s="40">
        <v>24.569573383264004</v>
      </c>
      <c r="C213" s="13"/>
      <c r="D213" s="16"/>
      <c r="E213" s="26">
        <f t="shared" si="6"/>
        <v>0</v>
      </c>
      <c r="F213" s="1"/>
      <c r="G213" s="3"/>
      <c r="H213" s="3"/>
      <c r="M213"/>
      <c r="N213"/>
    </row>
    <row r="214" spans="1:14" s="2" customFormat="1" x14ac:dyDescent="0.25">
      <c r="A214" t="s">
        <v>194</v>
      </c>
      <c r="B214" s="39">
        <v>23.341094714100802</v>
      </c>
      <c r="C214" s="13"/>
      <c r="D214" s="16"/>
      <c r="E214" s="26">
        <f t="shared" si="6"/>
        <v>0</v>
      </c>
      <c r="F214" s="1"/>
      <c r="G214" s="3"/>
      <c r="H214" s="3"/>
      <c r="M214"/>
      <c r="N214"/>
    </row>
    <row r="215" spans="1:14" s="2" customFormat="1" x14ac:dyDescent="0.25">
      <c r="A215" t="s">
        <v>195</v>
      </c>
      <c r="B215" s="39">
        <v>38.082838744059202</v>
      </c>
      <c r="C215" s="13"/>
      <c r="D215" s="16"/>
      <c r="E215" s="26">
        <f t="shared" si="6"/>
        <v>0</v>
      </c>
      <c r="F215" s="1"/>
      <c r="G215" s="3"/>
      <c r="H215" s="3"/>
      <c r="M215"/>
      <c r="N215"/>
    </row>
    <row r="216" spans="1:14" s="2" customFormat="1" x14ac:dyDescent="0.25">
      <c r="A216" t="s">
        <v>196</v>
      </c>
      <c r="B216" s="39">
        <v>29.483488059916802</v>
      </c>
      <c r="C216" s="13"/>
      <c r="D216" s="16"/>
      <c r="E216" s="26">
        <f t="shared" si="6"/>
        <v>0</v>
      </c>
      <c r="F216" s="1"/>
      <c r="G216" s="3"/>
      <c r="H216" s="3"/>
      <c r="M216"/>
      <c r="N216"/>
    </row>
    <row r="217" spans="1:14" s="2" customFormat="1" x14ac:dyDescent="0.25">
      <c r="A217" t="s">
        <v>197</v>
      </c>
      <c r="B217" s="39">
        <v>44.225232089875199</v>
      </c>
      <c r="C217" s="13"/>
      <c r="D217" s="16"/>
      <c r="E217" s="26">
        <f t="shared" si="6"/>
        <v>0</v>
      </c>
      <c r="F217" s="1"/>
      <c r="G217" s="3"/>
      <c r="H217" s="3"/>
      <c r="M217"/>
      <c r="N217"/>
    </row>
    <row r="218" spans="1:14" s="2" customFormat="1" x14ac:dyDescent="0.25">
      <c r="A218" t="s">
        <v>198</v>
      </c>
      <c r="B218" s="41">
        <v>44.225232089875199</v>
      </c>
      <c r="C218" s="13"/>
      <c r="D218" s="16"/>
      <c r="E218" s="26">
        <f t="shared" si="6"/>
        <v>0</v>
      </c>
      <c r="F218" s="1"/>
      <c r="G218" s="3"/>
      <c r="H218" s="3"/>
      <c r="M218"/>
      <c r="N218"/>
    </row>
    <row r="219" spans="1:14" s="2" customFormat="1" x14ac:dyDescent="0.25">
      <c r="A219" t="s">
        <v>199</v>
      </c>
      <c r="B219" s="41">
        <v>63.880890796486398</v>
      </c>
      <c r="C219" s="13"/>
      <c r="D219" s="16"/>
      <c r="E219" s="26">
        <f t="shared" si="6"/>
        <v>0</v>
      </c>
      <c r="F219" s="1"/>
      <c r="G219" s="3"/>
      <c r="H219" s="3"/>
      <c r="M219"/>
      <c r="N219"/>
    </row>
    <row r="220" spans="1:14" s="2" customFormat="1" x14ac:dyDescent="0.25">
      <c r="A220" t="s">
        <v>200</v>
      </c>
      <c r="B220" s="41">
        <v>54.053061443180802</v>
      </c>
      <c r="C220" s="13"/>
      <c r="D220" s="16"/>
      <c r="E220" s="26">
        <f t="shared" si="6"/>
        <v>0</v>
      </c>
      <c r="F220" s="1"/>
      <c r="G220" s="3"/>
      <c r="H220" s="3"/>
      <c r="M220"/>
      <c r="N220"/>
    </row>
    <row r="221" spans="1:14" s="2" customFormat="1" x14ac:dyDescent="0.25">
      <c r="A221" t="s">
        <v>201</v>
      </c>
      <c r="B221" s="41">
        <v>77.3941561572816</v>
      </c>
      <c r="C221" s="13"/>
      <c r="D221" s="16"/>
      <c r="E221" s="26">
        <f t="shared" si="6"/>
        <v>0</v>
      </c>
      <c r="F221" s="1"/>
      <c r="G221" s="3"/>
      <c r="H221" s="3"/>
      <c r="M221"/>
      <c r="N221"/>
    </row>
    <row r="222" spans="1:14" s="2" customFormat="1" x14ac:dyDescent="0.25">
      <c r="A222" t="s">
        <v>202</v>
      </c>
      <c r="B222" s="41">
        <v>13.5132653607952</v>
      </c>
      <c r="C222" s="13"/>
      <c r="D222" s="16"/>
      <c r="E222" s="26">
        <f t="shared" si="6"/>
        <v>0</v>
      </c>
      <c r="F222" s="1"/>
      <c r="G222" s="3"/>
      <c r="H222" s="3"/>
      <c r="M222"/>
      <c r="N222"/>
    </row>
    <row r="223" spans="1:14" s="2" customFormat="1" x14ac:dyDescent="0.25">
      <c r="A223" t="s">
        <v>203</v>
      </c>
      <c r="B223" s="41">
        <v>15.970222699121599</v>
      </c>
      <c r="C223" s="13"/>
      <c r="D223" s="16"/>
      <c r="E223" s="26">
        <f t="shared" si="6"/>
        <v>0</v>
      </c>
      <c r="F223" s="1"/>
      <c r="G223" s="3"/>
      <c r="H223" s="3"/>
      <c r="M223"/>
      <c r="N223"/>
    </row>
    <row r="224" spans="1:14" s="2" customFormat="1" x14ac:dyDescent="0.25">
      <c r="A224" t="s">
        <v>204</v>
      </c>
      <c r="B224" s="41">
        <v>22.112616044937599</v>
      </c>
      <c r="C224" s="13"/>
      <c r="D224" s="16"/>
      <c r="E224" s="26">
        <f t="shared" si="6"/>
        <v>0</v>
      </c>
      <c r="F224" s="1"/>
      <c r="G224" s="3"/>
      <c r="H224" s="3"/>
      <c r="M224"/>
      <c r="N224"/>
    </row>
    <row r="225" spans="1:14" s="2" customFormat="1" x14ac:dyDescent="0.25">
      <c r="A225" t="s">
        <v>205</v>
      </c>
      <c r="B225" s="41">
        <v>24.569573383264004</v>
      </c>
      <c r="C225" s="13"/>
      <c r="D225" s="16"/>
      <c r="E225" s="26">
        <f t="shared" si="6"/>
        <v>0</v>
      </c>
      <c r="F225" s="1"/>
      <c r="G225" s="3"/>
      <c r="H225" s="3"/>
      <c r="M225"/>
      <c r="N225"/>
    </row>
    <row r="226" spans="1:14" s="2" customFormat="1" x14ac:dyDescent="0.25">
      <c r="A226"/>
      <c r="B226" s="13"/>
      <c r="C226" s="13"/>
      <c r="D226" s="1"/>
      <c r="E226" s="1"/>
      <c r="F226" s="1"/>
      <c r="G226" s="3"/>
      <c r="H226" s="3"/>
      <c r="M226"/>
      <c r="N226"/>
    </row>
    <row r="227" spans="1:14" s="2" customFormat="1" x14ac:dyDescent="0.25">
      <c r="A227"/>
      <c r="B227" s="13"/>
      <c r="C227" s="13"/>
      <c r="D227" s="1"/>
      <c r="E227" s="1"/>
      <c r="F227" s="1"/>
      <c r="G227" s="1"/>
      <c r="H227" s="1"/>
      <c r="M227"/>
      <c r="N227"/>
    </row>
    <row r="228" spans="1:14" x14ac:dyDescent="0.25">
      <c r="A228" s="22" t="s">
        <v>208</v>
      </c>
      <c r="B228" s="13"/>
      <c r="C228" s="13"/>
      <c r="E228" s="45">
        <f>ROUND(SUM(E202:E225),1)</f>
        <v>0</v>
      </c>
      <c r="G228" s="3"/>
      <c r="H228" s="3"/>
    </row>
    <row r="229" spans="1:14" x14ac:dyDescent="0.25">
      <c r="B229" s="13"/>
      <c r="C229" s="13"/>
      <c r="G229" s="3"/>
      <c r="H229" s="3"/>
    </row>
    <row r="231" spans="1:14" x14ac:dyDescent="0.25">
      <c r="A231" s="22" t="s">
        <v>117</v>
      </c>
      <c r="E231" s="17"/>
      <c r="G231" s="3"/>
      <c r="H231" s="3"/>
    </row>
    <row r="232" spans="1:14" x14ac:dyDescent="0.25">
      <c r="F232" s="5" t="s">
        <v>272</v>
      </c>
      <c r="H232" s="2"/>
    </row>
    <row r="233" spans="1:14" ht="15.75" x14ac:dyDescent="0.25">
      <c r="A233" s="22" t="s">
        <v>209</v>
      </c>
      <c r="F233" s="46">
        <f>IFERROR((ROUND((I198+E228)-((I198+E228)*E231/100),1)),"VER DTO")</f>
        <v>0</v>
      </c>
      <c r="G233" s="18" t="s">
        <v>212</v>
      </c>
      <c r="H233" s="18"/>
      <c r="I233" s="18"/>
      <c r="J233" s="18"/>
      <c r="K233" s="18"/>
    </row>
    <row r="234" spans="1:14" ht="15.75" x14ac:dyDescent="0.25">
      <c r="A234" s="22" t="s">
        <v>210</v>
      </c>
      <c r="F234" s="42">
        <f>IFERROR((ROUND(F233*1.21,2)),"REVISAR")</f>
        <v>0</v>
      </c>
      <c r="G234" s="18" t="s">
        <v>211</v>
      </c>
      <c r="H234" s="18"/>
      <c r="I234" s="18"/>
      <c r="J234" s="18"/>
      <c r="K234" s="18"/>
    </row>
    <row r="237" spans="1:14" ht="15.75" thickBot="1" x14ac:dyDescent="0.3"/>
    <row r="238" spans="1:14" x14ac:dyDescent="0.25">
      <c r="A238" s="155" t="s">
        <v>430</v>
      </c>
      <c r="B238" s="156"/>
      <c r="C238" s="156"/>
      <c r="D238" s="156"/>
      <c r="E238" s="156"/>
      <c r="F238" s="156"/>
      <c r="G238" s="156"/>
      <c r="H238" s="156"/>
      <c r="I238" s="156"/>
      <c r="J238" s="156"/>
      <c r="K238" s="157"/>
    </row>
    <row r="239" spans="1:14" x14ac:dyDescent="0.25">
      <c r="A239" s="158"/>
      <c r="B239" s="159"/>
      <c r="C239" s="159"/>
      <c r="D239" s="159"/>
      <c r="E239" s="159"/>
      <c r="F239" s="159"/>
      <c r="G239" s="159"/>
      <c r="H239" s="159"/>
      <c r="I239" s="159"/>
      <c r="J239" s="159"/>
      <c r="K239" s="160"/>
    </row>
    <row r="240" spans="1:14" ht="15.75" thickBot="1" x14ac:dyDescent="0.3">
      <c r="A240" s="158"/>
      <c r="B240" s="159"/>
      <c r="C240" s="159"/>
      <c r="D240" s="159"/>
      <c r="E240" s="159"/>
      <c r="F240" s="159"/>
      <c r="G240" s="159"/>
      <c r="H240" s="159"/>
      <c r="I240" s="159"/>
      <c r="J240" s="159"/>
      <c r="K240" s="160"/>
    </row>
    <row r="241" spans="1:11" ht="16.5" thickBot="1" x14ac:dyDescent="0.3">
      <c r="A241" s="114" t="s">
        <v>437</v>
      </c>
      <c r="B241" s="109"/>
      <c r="C241" s="115"/>
      <c r="D241" s="117" t="s">
        <v>439</v>
      </c>
      <c r="E241" s="118"/>
      <c r="F241" s="116"/>
      <c r="G241" s="106"/>
      <c r="H241" s="120" t="s">
        <v>438</v>
      </c>
      <c r="I241" s="121"/>
      <c r="J241" s="121"/>
      <c r="K241" s="119"/>
    </row>
    <row r="242" spans="1:11" ht="15.75" thickBot="1" x14ac:dyDescent="0.3">
      <c r="A242" s="97"/>
      <c r="D242" s="103" t="s">
        <v>431</v>
      </c>
      <c r="E242" s="104"/>
      <c r="F242" s="105"/>
      <c r="G242" s="96"/>
      <c r="H242" s="103" t="s">
        <v>432</v>
      </c>
      <c r="I242" s="103"/>
      <c r="J242" s="103"/>
      <c r="K242" s="101"/>
    </row>
    <row r="243" spans="1:11" ht="21.75" thickBot="1" x14ac:dyDescent="0.4">
      <c r="A243" s="98" t="s">
        <v>436</v>
      </c>
      <c r="D243" s="122" t="s">
        <v>427</v>
      </c>
      <c r="E243" s="107"/>
      <c r="F243" s="122" t="s">
        <v>428</v>
      </c>
      <c r="G243" s="96"/>
      <c r="H243" s="122" t="s">
        <v>427</v>
      </c>
      <c r="I243" s="107"/>
      <c r="J243" s="122" t="s">
        <v>428</v>
      </c>
      <c r="K243" s="101"/>
    </row>
    <row r="244" spans="1:11" ht="21.75" thickBot="1" x14ac:dyDescent="0.4">
      <c r="A244" s="98" t="s">
        <v>434</v>
      </c>
      <c r="D244" s="108"/>
      <c r="E244" s="109" t="s">
        <v>429</v>
      </c>
      <c r="F244" s="108"/>
      <c r="G244" s="96"/>
      <c r="H244" s="111"/>
      <c r="I244" s="112" t="s">
        <v>429</v>
      </c>
      <c r="J244" s="111"/>
      <c r="K244" s="101"/>
    </row>
    <row r="245" spans="1:11" ht="21.75" thickBot="1" x14ac:dyDescent="0.4">
      <c r="A245" s="98" t="s">
        <v>435</v>
      </c>
      <c r="D245" s="106"/>
      <c r="E245" s="106"/>
      <c r="F245" s="106"/>
      <c r="G245" s="96"/>
      <c r="H245" s="106"/>
      <c r="I245" s="106"/>
      <c r="J245" s="106"/>
      <c r="K245" s="101"/>
    </row>
    <row r="246" spans="1:11" ht="16.5" thickBot="1" x14ac:dyDescent="0.3">
      <c r="A246" s="99"/>
      <c r="B246" s="93"/>
      <c r="C246" s="94"/>
      <c r="D246" s="151" t="s">
        <v>441</v>
      </c>
      <c r="E246" s="152"/>
      <c r="F246" s="110"/>
      <c r="G246" s="100"/>
      <c r="H246" s="151" t="s">
        <v>433</v>
      </c>
      <c r="I246" s="153"/>
      <c r="J246" s="113" t="str">
        <f>IFERROR(((F246*(H244/D244))*(J244/F244)),"")</f>
        <v/>
      </c>
      <c r="K246" s="102"/>
    </row>
    <row r="247" spans="1:11" x14ac:dyDescent="0.25">
      <c r="J247" s="95" t="s">
        <v>440</v>
      </c>
    </row>
  </sheetData>
  <sheetProtection algorithmName="SHA-512" hashValue="3WNUsNBnR2tCBJ5TGwxuIHRoJoH9EzpUeUh3L2PTbQ0Oz8x8nuqbVkkGV31OujOgAxCxzsmJV5nzyZa2eRP3zA==" saltValue="MI61CsSLhNEn4T7RRWIIMw==" spinCount="100000" sheet="1" objects="1" scenarios="1"/>
  <mergeCells count="5">
    <mergeCell ref="D246:E246"/>
    <mergeCell ref="H246:I246"/>
    <mergeCell ref="A1:N1"/>
    <mergeCell ref="A201:C201"/>
    <mergeCell ref="A238:K240"/>
  </mergeCells>
  <phoneticPr fontId="1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BC46D-309F-4F9E-B204-643A2504D545}">
  <sheetPr codeName="Hoja5"/>
  <dimension ref="A1:P247"/>
  <sheetViews>
    <sheetView showZeros="0" zoomScale="90" zoomScaleNormal="90" workbookViewId="0">
      <selection activeCell="B181" sqref="B1:C1048576"/>
    </sheetView>
  </sheetViews>
  <sheetFormatPr baseColWidth="10" defaultRowHeight="15" x14ac:dyDescent="0.25"/>
  <cols>
    <col min="1" max="1" width="35.85546875" customWidth="1"/>
    <col min="2" max="2" width="14.85546875" style="2" hidden="1" customWidth="1"/>
    <col min="3" max="3" width="27.140625" hidden="1" customWidth="1"/>
    <col min="4" max="5" width="10.140625" style="1" bestFit="1" customWidth="1"/>
    <col min="6" max="6" width="19.28515625" style="1" customWidth="1"/>
    <col min="7" max="7" width="11.42578125" style="1"/>
    <col min="8" max="8" width="12" style="1" bestFit="1" customWidth="1"/>
    <col min="9" max="9" width="15.85546875" style="2" bestFit="1" customWidth="1"/>
    <col min="10" max="10" width="13.85546875" style="2" customWidth="1"/>
    <col min="11" max="11" width="23.42578125" style="2" customWidth="1"/>
    <col min="12" max="12" width="18.7109375" style="2" bestFit="1" customWidth="1"/>
  </cols>
  <sheetData>
    <row r="1" spans="1:16" ht="21" x14ac:dyDescent="0.25">
      <c r="A1" s="143" t="s">
        <v>279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6" s="2" customFormat="1" x14ac:dyDescent="0.25">
      <c r="D2" s="10" t="s">
        <v>112</v>
      </c>
      <c r="E2" s="11" t="s">
        <v>113</v>
      </c>
      <c r="F2" s="11" t="s">
        <v>114</v>
      </c>
      <c r="G2" s="11" t="s">
        <v>260</v>
      </c>
      <c r="H2" s="11" t="s">
        <v>214</v>
      </c>
      <c r="I2" s="11" t="s">
        <v>265</v>
      </c>
      <c r="J2" s="11" t="s">
        <v>215</v>
      </c>
      <c r="K2" s="11" t="s">
        <v>267</v>
      </c>
      <c r="L2" s="12" t="s">
        <v>268</v>
      </c>
      <c r="M2" s="21" t="s">
        <v>261</v>
      </c>
      <c r="N2" s="21" t="s">
        <v>213</v>
      </c>
    </row>
    <row r="3" spans="1:16" x14ac:dyDescent="0.25">
      <c r="A3" t="s">
        <v>0</v>
      </c>
      <c r="B3" s="26">
        <v>10.430479266480003</v>
      </c>
      <c r="C3" s="26">
        <v>17.3841321108</v>
      </c>
      <c r="D3" s="4"/>
      <c r="E3" s="4"/>
      <c r="F3" s="4"/>
      <c r="G3" s="4"/>
      <c r="H3" s="4"/>
      <c r="I3" s="4"/>
      <c r="J3" s="4"/>
      <c r="K3" s="4"/>
      <c r="L3" s="4"/>
      <c r="M3" s="13">
        <f>IFERROR((ROUND((B3*D3)+((B3*E3)*1.15)+(B3*F3*1.35),2)),"REVISAR")</f>
        <v>0</v>
      </c>
      <c r="N3" s="13">
        <f>IFERROR((ROUND((G3*C3)+(H3*C3*1.1)+(I3*C3*1.15)+(J3*C3*1.15*1.1)+(K3*C3*1.35)+(L3*C3*1.35*1.1),2)),"REVISAR")</f>
        <v>0</v>
      </c>
      <c r="P3" s="36"/>
    </row>
    <row r="4" spans="1:16" x14ac:dyDescent="0.25">
      <c r="A4" t="s">
        <v>1</v>
      </c>
      <c r="B4" s="26">
        <v>10.488449552358814</v>
      </c>
      <c r="C4" s="26">
        <v>19.702016392240001</v>
      </c>
      <c r="D4" s="4"/>
      <c r="E4" s="4">
        <v>0</v>
      </c>
      <c r="F4" s="4"/>
      <c r="G4" s="4"/>
      <c r="H4" s="4">
        <v>0</v>
      </c>
      <c r="I4" s="4"/>
      <c r="J4" s="4"/>
      <c r="K4" s="4"/>
      <c r="L4" s="4"/>
      <c r="M4" s="13">
        <f t="shared" ref="M4:M67" si="0">IFERROR((ROUND((B4*D4)+((B4*E4)*1.15)+(B4*F4*1.35),2)),"REVISAR")</f>
        <v>0</v>
      </c>
      <c r="N4" s="13">
        <f t="shared" ref="N4:N67" si="1">IFERROR((ROUND((G4*C4)+(H4*C4*1.1)+(I4*C4*1.15)+(J4*C4*1.15*1.1)+(K4*C4*1.35)+(L4*C4*1.35*1.1),2)),"REVISAR")</f>
        <v>0</v>
      </c>
    </row>
    <row r="5" spans="1:16" x14ac:dyDescent="0.25">
      <c r="A5" t="s">
        <v>2</v>
      </c>
      <c r="B5" s="26">
        <v>11.432292031761181</v>
      </c>
      <c r="C5" s="26">
        <v>20.860958532960005</v>
      </c>
      <c r="D5" s="4"/>
      <c r="E5" s="4"/>
      <c r="F5" s="4"/>
      <c r="G5" s="4"/>
      <c r="H5" s="4"/>
      <c r="I5" s="4"/>
      <c r="J5" s="4"/>
      <c r="K5" s="4"/>
      <c r="L5" s="4"/>
      <c r="M5" s="13">
        <f t="shared" si="0"/>
        <v>0</v>
      </c>
      <c r="N5" s="13">
        <f t="shared" si="1"/>
        <v>0</v>
      </c>
    </row>
    <row r="6" spans="1:16" x14ac:dyDescent="0.25">
      <c r="A6" t="s">
        <v>3</v>
      </c>
      <c r="B6" s="26">
        <v>12.081183736350312</v>
      </c>
      <c r="C6" s="26">
        <v>22.019900673680002</v>
      </c>
      <c r="D6" s="4"/>
      <c r="E6" s="4"/>
      <c r="F6" s="4"/>
      <c r="G6" s="4"/>
      <c r="H6" s="4"/>
      <c r="I6" s="4"/>
      <c r="J6" s="4"/>
      <c r="K6" s="4"/>
      <c r="L6" s="4"/>
      <c r="M6" s="13">
        <f t="shared" si="0"/>
        <v>0</v>
      </c>
      <c r="N6" s="13">
        <f t="shared" si="1"/>
        <v>0</v>
      </c>
    </row>
    <row r="7" spans="1:16" x14ac:dyDescent="0.25">
      <c r="A7" t="s">
        <v>4</v>
      </c>
      <c r="B7" s="26">
        <v>12.907045905827383</v>
      </c>
      <c r="C7" s="26">
        <v>24.337784955120004</v>
      </c>
      <c r="D7" s="4"/>
      <c r="E7" s="4"/>
      <c r="F7" s="4"/>
      <c r="G7" s="4"/>
      <c r="H7" s="4"/>
      <c r="I7" s="4"/>
      <c r="J7" s="4"/>
      <c r="K7" s="4"/>
      <c r="L7" s="4"/>
      <c r="M7" s="13">
        <f t="shared" si="0"/>
        <v>0</v>
      </c>
      <c r="N7" s="13">
        <f t="shared" si="1"/>
        <v>0</v>
      </c>
    </row>
    <row r="8" spans="1:16" x14ac:dyDescent="0.25">
      <c r="A8" t="s">
        <v>5</v>
      </c>
      <c r="B8" s="26">
        <v>14.487982058826347</v>
      </c>
      <c r="C8" s="26">
        <v>26.655669236560001</v>
      </c>
      <c r="D8" s="4"/>
      <c r="E8" s="4"/>
      <c r="F8" s="4"/>
      <c r="G8" s="4"/>
      <c r="H8" s="4"/>
      <c r="I8" s="4"/>
      <c r="J8" s="4"/>
      <c r="K8" s="4"/>
      <c r="L8" s="4"/>
      <c r="M8" s="13">
        <f t="shared" si="0"/>
        <v>0</v>
      </c>
      <c r="N8" s="13">
        <f t="shared" si="1"/>
        <v>0</v>
      </c>
    </row>
    <row r="9" spans="1:16" x14ac:dyDescent="0.25">
      <c r="A9" t="s">
        <v>119</v>
      </c>
      <c r="B9" s="26">
        <v>17.3841321108</v>
      </c>
      <c r="C9" s="26">
        <v>30.132495658719996</v>
      </c>
      <c r="D9" s="4"/>
      <c r="E9" s="4"/>
      <c r="F9" s="4"/>
      <c r="G9" s="4"/>
      <c r="H9" s="4"/>
      <c r="I9" s="4"/>
      <c r="J9" s="4"/>
      <c r="K9" s="4"/>
      <c r="L9" s="4"/>
      <c r="M9" s="13">
        <f t="shared" si="0"/>
        <v>0</v>
      </c>
      <c r="N9" s="13">
        <f t="shared" si="1"/>
        <v>0</v>
      </c>
    </row>
    <row r="10" spans="1:16" x14ac:dyDescent="0.25">
      <c r="A10" t="s">
        <v>120</v>
      </c>
      <c r="B10" s="26">
        <v>18.543074251520004</v>
      </c>
      <c r="C10" s="26">
        <v>33.609322080879998</v>
      </c>
      <c r="D10" s="4"/>
      <c r="E10" s="4"/>
      <c r="F10" s="4"/>
      <c r="G10" s="4"/>
      <c r="H10" s="4"/>
      <c r="I10" s="4"/>
      <c r="J10" s="4"/>
      <c r="K10" s="4"/>
      <c r="L10" s="4"/>
      <c r="M10" s="13">
        <f t="shared" si="0"/>
        <v>0</v>
      </c>
      <c r="N10" s="13">
        <f t="shared" si="1"/>
        <v>0</v>
      </c>
    </row>
    <row r="11" spans="1:16" x14ac:dyDescent="0.25">
      <c r="A11" t="s">
        <v>6</v>
      </c>
      <c r="B11" s="26">
        <v>19.702016392240001</v>
      </c>
      <c r="C11" s="26">
        <v>37.086148503040008</v>
      </c>
      <c r="D11" s="4"/>
      <c r="E11" s="4"/>
      <c r="F11" s="4"/>
      <c r="G11" s="4"/>
      <c r="H11" s="4"/>
      <c r="I11" s="4"/>
      <c r="J11" s="4"/>
      <c r="K11" s="4"/>
      <c r="L11" s="4"/>
      <c r="M11" s="13">
        <f t="shared" si="0"/>
        <v>0</v>
      </c>
      <c r="N11" s="13">
        <f t="shared" si="1"/>
        <v>0</v>
      </c>
    </row>
    <row r="12" spans="1:16" x14ac:dyDescent="0.25">
      <c r="A12" t="s">
        <v>121</v>
      </c>
      <c r="B12" s="26">
        <v>23.178842814400003</v>
      </c>
      <c r="C12" s="26">
        <v>40.562974925199995</v>
      </c>
      <c r="D12" s="4"/>
      <c r="E12" s="4"/>
      <c r="F12" s="4"/>
      <c r="G12" s="4"/>
      <c r="H12" s="4"/>
      <c r="I12" s="4"/>
      <c r="J12" s="4"/>
      <c r="K12" s="4"/>
      <c r="L12" s="4"/>
      <c r="M12" s="13">
        <f t="shared" si="0"/>
        <v>0</v>
      </c>
      <c r="N12" s="13">
        <f t="shared" si="1"/>
        <v>0</v>
      </c>
    </row>
    <row r="13" spans="1:16" x14ac:dyDescent="0.25">
      <c r="A13" t="s">
        <v>7</v>
      </c>
      <c r="B13" s="26">
        <v>25.496727095840001</v>
      </c>
      <c r="C13" s="26">
        <v>47.516627769520007</v>
      </c>
      <c r="D13" s="4"/>
      <c r="E13" s="4"/>
      <c r="F13" s="4"/>
      <c r="G13" s="4"/>
      <c r="H13" s="4"/>
      <c r="I13" s="4"/>
      <c r="J13" s="4"/>
      <c r="K13" s="4"/>
      <c r="L13" s="4"/>
      <c r="M13" s="13">
        <f t="shared" si="0"/>
        <v>0</v>
      </c>
      <c r="N13" s="13">
        <f t="shared" si="1"/>
        <v>0</v>
      </c>
    </row>
    <row r="14" spans="1:16" x14ac:dyDescent="0.25">
      <c r="A14" t="s">
        <v>8</v>
      </c>
      <c r="D14" s="10" t="s">
        <v>112</v>
      </c>
      <c r="E14" s="11" t="s">
        <v>113</v>
      </c>
      <c r="F14" s="11" t="s">
        <v>114</v>
      </c>
      <c r="G14" s="11" t="s">
        <v>260</v>
      </c>
      <c r="H14" s="11" t="s">
        <v>214</v>
      </c>
      <c r="I14" s="11" t="s">
        <v>265</v>
      </c>
      <c r="J14" s="11" t="s">
        <v>215</v>
      </c>
      <c r="K14" s="11" t="s">
        <v>267</v>
      </c>
      <c r="L14" s="12" t="s">
        <v>268</v>
      </c>
      <c r="M14" s="13"/>
      <c r="N14" s="13"/>
    </row>
    <row r="15" spans="1:16" x14ac:dyDescent="0.25">
      <c r="A15" t="s">
        <v>9</v>
      </c>
      <c r="B15" s="26">
        <v>11.589421407200001</v>
      </c>
      <c r="C15" s="26">
        <v>19.702016392240001</v>
      </c>
      <c r="D15" s="4"/>
      <c r="E15" s="4"/>
      <c r="F15" s="4"/>
      <c r="G15" s="4"/>
      <c r="H15" s="4"/>
      <c r="I15" s="4"/>
      <c r="J15" s="4"/>
      <c r="K15" s="4"/>
      <c r="L15" s="4"/>
      <c r="M15" s="13">
        <f t="shared" si="0"/>
        <v>0</v>
      </c>
      <c r="N15" s="13">
        <f t="shared" si="1"/>
        <v>0</v>
      </c>
    </row>
    <row r="16" spans="1:16" x14ac:dyDescent="0.25">
      <c r="A16" t="s">
        <v>10</v>
      </c>
      <c r="B16" s="26">
        <v>12.74836354792</v>
      </c>
      <c r="C16" s="26">
        <v>20.860958532960005</v>
      </c>
      <c r="D16" s="4"/>
      <c r="E16" s="4">
        <v>0</v>
      </c>
      <c r="F16" s="4"/>
      <c r="G16" s="4"/>
      <c r="H16" s="4">
        <v>0</v>
      </c>
      <c r="I16" s="4"/>
      <c r="J16" s="4"/>
      <c r="K16" s="4"/>
      <c r="L16" s="4"/>
      <c r="M16" s="13">
        <f t="shared" si="0"/>
        <v>0</v>
      </c>
      <c r="N16" s="13">
        <f t="shared" si="1"/>
        <v>0</v>
      </c>
    </row>
    <row r="17" spans="1:14" x14ac:dyDescent="0.25">
      <c r="A17" t="s">
        <v>11</v>
      </c>
      <c r="B17" s="26">
        <v>13.907305688639997</v>
      </c>
      <c r="C17" s="26">
        <v>22.019900673680002</v>
      </c>
      <c r="D17" s="4"/>
      <c r="E17" s="4"/>
      <c r="F17" s="4"/>
      <c r="G17" s="4"/>
      <c r="H17" s="4"/>
      <c r="I17" s="4"/>
      <c r="J17" s="4"/>
      <c r="K17" s="4"/>
      <c r="L17" s="4"/>
      <c r="M17" s="13">
        <f t="shared" si="0"/>
        <v>0</v>
      </c>
      <c r="N17" s="13">
        <f t="shared" si="1"/>
        <v>0</v>
      </c>
    </row>
    <row r="18" spans="1:14" x14ac:dyDescent="0.25">
      <c r="A18" t="s">
        <v>12</v>
      </c>
      <c r="B18" s="26">
        <v>13.907305688639997</v>
      </c>
      <c r="C18" s="26">
        <v>24.337784955120004</v>
      </c>
      <c r="D18" s="4"/>
      <c r="E18" s="4"/>
      <c r="F18" s="4"/>
      <c r="G18" s="4"/>
      <c r="H18" s="4"/>
      <c r="I18" s="4"/>
      <c r="J18" s="4"/>
      <c r="K18" s="4"/>
      <c r="L18" s="4"/>
      <c r="M18" s="13">
        <f t="shared" si="0"/>
        <v>0</v>
      </c>
      <c r="N18" s="13">
        <f t="shared" si="1"/>
        <v>0</v>
      </c>
    </row>
    <row r="19" spans="1:14" x14ac:dyDescent="0.25">
      <c r="A19" t="s">
        <v>13</v>
      </c>
      <c r="B19" s="26">
        <v>15.066247829359998</v>
      </c>
      <c r="C19" s="26">
        <v>25.496727095840001</v>
      </c>
      <c r="D19" s="4"/>
      <c r="E19" s="4"/>
      <c r="F19" s="4"/>
      <c r="G19" s="4"/>
      <c r="H19" s="4"/>
      <c r="I19" s="4"/>
      <c r="J19" s="4"/>
      <c r="K19" s="4"/>
      <c r="L19" s="4"/>
      <c r="M19" s="13">
        <f t="shared" si="0"/>
        <v>0</v>
      </c>
      <c r="N19" s="13">
        <f t="shared" si="1"/>
        <v>0</v>
      </c>
    </row>
    <row r="20" spans="1:14" x14ac:dyDescent="0.25">
      <c r="A20" t="s">
        <v>14</v>
      </c>
      <c r="B20" s="26">
        <v>16.225189970079999</v>
      </c>
      <c r="C20" s="26">
        <v>28.973553517999999</v>
      </c>
      <c r="D20" s="4"/>
      <c r="E20" s="4"/>
      <c r="F20" s="4"/>
      <c r="G20" s="4"/>
      <c r="H20" s="4"/>
      <c r="I20" s="4"/>
      <c r="J20" s="4"/>
      <c r="K20" s="4"/>
      <c r="L20" s="4"/>
      <c r="M20" s="13">
        <f t="shared" si="0"/>
        <v>0</v>
      </c>
      <c r="N20" s="13">
        <f t="shared" si="1"/>
        <v>0</v>
      </c>
    </row>
    <row r="21" spans="1:14" x14ac:dyDescent="0.25">
      <c r="A21" t="s">
        <v>122</v>
      </c>
      <c r="B21" s="26">
        <v>17.3841321108</v>
      </c>
      <c r="C21" s="26">
        <v>32.450379940159998</v>
      </c>
      <c r="D21" s="4"/>
      <c r="E21" s="4"/>
      <c r="F21" s="4"/>
      <c r="G21" s="4"/>
      <c r="H21" s="4"/>
      <c r="I21" s="4"/>
      <c r="J21" s="4"/>
      <c r="K21" s="4"/>
      <c r="L21" s="4"/>
      <c r="M21" s="13">
        <f t="shared" si="0"/>
        <v>0</v>
      </c>
      <c r="N21" s="13">
        <f t="shared" si="1"/>
        <v>0</v>
      </c>
    </row>
    <row r="22" spans="1:14" x14ac:dyDescent="0.25">
      <c r="A22" t="s">
        <v>123</v>
      </c>
      <c r="B22" s="26">
        <v>18.543074251520004</v>
      </c>
      <c r="C22" s="26">
        <v>35.92720636232</v>
      </c>
      <c r="D22" s="4"/>
      <c r="E22" s="4"/>
      <c r="F22" s="4"/>
      <c r="G22" s="4"/>
      <c r="H22" s="4"/>
      <c r="I22" s="4"/>
      <c r="J22" s="4"/>
      <c r="K22" s="4"/>
      <c r="L22" s="4"/>
      <c r="M22" s="13">
        <f t="shared" si="0"/>
        <v>0</v>
      </c>
      <c r="N22" s="13">
        <f t="shared" si="1"/>
        <v>0</v>
      </c>
    </row>
    <row r="23" spans="1:14" x14ac:dyDescent="0.25">
      <c r="A23" t="s">
        <v>15</v>
      </c>
      <c r="B23" s="26">
        <v>19.702016392240001</v>
      </c>
      <c r="C23" s="26">
        <v>38.245090643760001</v>
      </c>
      <c r="D23" s="4"/>
      <c r="E23" s="4"/>
      <c r="F23" s="4"/>
      <c r="G23" s="4"/>
      <c r="H23" s="4"/>
      <c r="I23" s="4"/>
      <c r="J23" s="4"/>
      <c r="K23" s="4"/>
      <c r="L23" s="4"/>
      <c r="M23" s="13">
        <f t="shared" si="0"/>
        <v>0</v>
      </c>
      <c r="N23" s="13">
        <f t="shared" si="1"/>
        <v>0</v>
      </c>
    </row>
    <row r="24" spans="1:14" x14ac:dyDescent="0.25">
      <c r="A24" t="s">
        <v>124</v>
      </c>
      <c r="B24" s="26">
        <v>24.337784955120004</v>
      </c>
      <c r="C24" s="26">
        <v>42.880859206640004</v>
      </c>
      <c r="D24" s="4"/>
      <c r="E24" s="4"/>
      <c r="F24" s="4"/>
      <c r="G24" s="4"/>
      <c r="H24" s="4"/>
      <c r="I24" s="4"/>
      <c r="J24" s="4"/>
      <c r="K24" s="4"/>
      <c r="L24" s="4"/>
      <c r="M24" s="13">
        <f t="shared" si="0"/>
        <v>0</v>
      </c>
      <c r="N24" s="13">
        <f t="shared" si="1"/>
        <v>0</v>
      </c>
    </row>
    <row r="25" spans="1:14" x14ac:dyDescent="0.25">
      <c r="A25" t="s">
        <v>125</v>
      </c>
      <c r="B25" s="26">
        <v>28.973553517999999</v>
      </c>
      <c r="C25" s="26">
        <v>49.834512050960001</v>
      </c>
      <c r="D25" s="4"/>
      <c r="E25" s="4"/>
      <c r="F25" s="4"/>
      <c r="G25" s="4"/>
      <c r="H25" s="4"/>
      <c r="I25" s="4"/>
      <c r="J25" s="4"/>
      <c r="K25" s="4"/>
      <c r="L25" s="4"/>
      <c r="M25" s="13">
        <f t="shared" si="0"/>
        <v>0</v>
      </c>
      <c r="N25" s="13">
        <f t="shared" si="1"/>
        <v>0</v>
      </c>
    </row>
    <row r="26" spans="1:14" x14ac:dyDescent="0.25">
      <c r="D26" s="10" t="s">
        <v>112</v>
      </c>
      <c r="E26" s="11" t="s">
        <v>113</v>
      </c>
      <c r="F26" s="11" t="s">
        <v>114</v>
      </c>
      <c r="G26" s="11" t="s">
        <v>260</v>
      </c>
      <c r="H26" s="11" t="s">
        <v>214</v>
      </c>
      <c r="I26" s="11" t="s">
        <v>265</v>
      </c>
      <c r="J26" s="11" t="s">
        <v>215</v>
      </c>
      <c r="K26" s="11" t="s">
        <v>267</v>
      </c>
      <c r="L26" s="12" t="s">
        <v>268</v>
      </c>
      <c r="M26" s="13"/>
      <c r="N26" s="13"/>
    </row>
    <row r="27" spans="1:14" x14ac:dyDescent="0.25">
      <c r="A27" t="s">
        <v>16</v>
      </c>
      <c r="B27" s="26">
        <v>16.225189970079999</v>
      </c>
      <c r="C27" s="26">
        <v>23.178842814400003</v>
      </c>
      <c r="D27" s="4"/>
      <c r="E27" s="4"/>
      <c r="F27" s="4"/>
      <c r="G27" s="4"/>
      <c r="H27" s="4"/>
      <c r="I27" s="4"/>
      <c r="J27" s="4"/>
      <c r="K27" s="4"/>
      <c r="L27" s="4"/>
      <c r="M27" s="13">
        <f t="shared" si="0"/>
        <v>0</v>
      </c>
      <c r="N27" s="13">
        <f t="shared" si="1"/>
        <v>0</v>
      </c>
    </row>
    <row r="28" spans="1:14" x14ac:dyDescent="0.25">
      <c r="A28" t="s">
        <v>17</v>
      </c>
      <c r="B28" s="26">
        <v>17.3841321108</v>
      </c>
      <c r="C28" s="26">
        <v>24.337784955120004</v>
      </c>
      <c r="D28" s="4"/>
      <c r="E28" s="4">
        <v>0</v>
      </c>
      <c r="F28" s="4"/>
      <c r="G28" s="4"/>
      <c r="H28" s="4">
        <v>0</v>
      </c>
      <c r="I28" s="4"/>
      <c r="J28" s="4"/>
      <c r="K28" s="4"/>
      <c r="L28" s="4"/>
      <c r="M28" s="13">
        <f t="shared" si="0"/>
        <v>0</v>
      </c>
      <c r="N28" s="13">
        <f t="shared" si="1"/>
        <v>0</v>
      </c>
    </row>
    <row r="29" spans="1:14" x14ac:dyDescent="0.25">
      <c r="A29" t="s">
        <v>18</v>
      </c>
      <c r="B29" s="26">
        <v>18.543074251520004</v>
      </c>
      <c r="C29" s="26">
        <v>27.814611377279995</v>
      </c>
      <c r="D29" s="4"/>
      <c r="E29" s="4"/>
      <c r="F29" s="4"/>
      <c r="G29" s="4"/>
      <c r="H29" s="4"/>
      <c r="I29" s="4"/>
      <c r="J29" s="4"/>
      <c r="K29" s="4"/>
      <c r="L29" s="4"/>
      <c r="M29" s="13">
        <f t="shared" si="0"/>
        <v>0</v>
      </c>
      <c r="N29" s="13">
        <f t="shared" si="1"/>
        <v>0</v>
      </c>
    </row>
    <row r="30" spans="1:14" x14ac:dyDescent="0.25">
      <c r="A30" t="s">
        <v>19</v>
      </c>
      <c r="B30" s="26">
        <v>20.860958532960005</v>
      </c>
      <c r="C30" s="26">
        <v>31.291437799439997</v>
      </c>
      <c r="D30" s="4"/>
      <c r="E30" s="4"/>
      <c r="F30" s="4"/>
      <c r="G30" s="4"/>
      <c r="H30" s="4"/>
      <c r="I30" s="4"/>
      <c r="J30" s="4"/>
      <c r="K30" s="4"/>
      <c r="L30" s="4"/>
      <c r="M30" s="13">
        <f t="shared" si="0"/>
        <v>0</v>
      </c>
      <c r="N30" s="13">
        <f t="shared" si="1"/>
        <v>0</v>
      </c>
    </row>
    <row r="31" spans="1:14" x14ac:dyDescent="0.25">
      <c r="A31" t="s">
        <v>20</v>
      </c>
      <c r="B31" s="26">
        <v>24.337784955120004</v>
      </c>
      <c r="C31" s="26">
        <v>37.086148503040008</v>
      </c>
      <c r="D31" s="4"/>
      <c r="E31" s="4"/>
      <c r="F31" s="4"/>
      <c r="G31" s="4"/>
      <c r="H31" s="4"/>
      <c r="I31" s="4"/>
      <c r="J31" s="4"/>
      <c r="K31" s="4"/>
      <c r="L31" s="4"/>
      <c r="M31" s="13">
        <f t="shared" si="0"/>
        <v>0</v>
      </c>
      <c r="N31" s="13">
        <f t="shared" si="1"/>
        <v>0</v>
      </c>
    </row>
    <row r="32" spans="1:14" x14ac:dyDescent="0.25">
      <c r="A32" t="s">
        <v>21</v>
      </c>
      <c r="B32" s="26">
        <v>25.496727095840001</v>
      </c>
      <c r="C32" s="26">
        <v>37.086148503040008</v>
      </c>
      <c r="D32" s="4"/>
      <c r="E32" s="4"/>
      <c r="F32" s="4"/>
      <c r="G32" s="4"/>
      <c r="H32" s="4"/>
      <c r="I32" s="4"/>
      <c r="J32" s="4"/>
      <c r="K32" s="4"/>
      <c r="L32" s="4"/>
      <c r="M32" s="13">
        <f t="shared" si="0"/>
        <v>0</v>
      </c>
      <c r="N32" s="13">
        <f t="shared" si="1"/>
        <v>0</v>
      </c>
    </row>
    <row r="33" spans="1:14" x14ac:dyDescent="0.25">
      <c r="A33" t="s">
        <v>126</v>
      </c>
      <c r="B33" s="26">
        <v>26.655669236560001</v>
      </c>
      <c r="C33" s="26">
        <v>41.72191706592001</v>
      </c>
      <c r="D33" s="4"/>
      <c r="E33" s="4"/>
      <c r="F33" s="4"/>
      <c r="G33" s="4"/>
      <c r="H33" s="4"/>
      <c r="I33" s="4"/>
      <c r="J33" s="4"/>
      <c r="K33" s="4"/>
      <c r="L33" s="4"/>
      <c r="M33" s="13">
        <f t="shared" si="0"/>
        <v>0</v>
      </c>
      <c r="N33" s="13">
        <f t="shared" si="1"/>
        <v>0</v>
      </c>
    </row>
    <row r="34" spans="1:14" x14ac:dyDescent="0.25">
      <c r="A34" t="s">
        <v>127</v>
      </c>
      <c r="B34" s="26">
        <v>27.814611377279995</v>
      </c>
      <c r="C34" s="26">
        <v>46.357685628800006</v>
      </c>
      <c r="D34" s="4"/>
      <c r="E34" s="4"/>
      <c r="F34" s="4"/>
      <c r="G34" s="4"/>
      <c r="H34" s="4"/>
      <c r="I34" s="4"/>
      <c r="J34" s="4"/>
      <c r="K34" s="4"/>
      <c r="L34" s="4"/>
      <c r="M34" s="13">
        <f t="shared" si="0"/>
        <v>0</v>
      </c>
      <c r="N34" s="13">
        <f t="shared" si="1"/>
        <v>0</v>
      </c>
    </row>
    <row r="35" spans="1:14" x14ac:dyDescent="0.25">
      <c r="A35" t="s">
        <v>22</v>
      </c>
      <c r="B35" s="26">
        <v>30.132495658719996</v>
      </c>
      <c r="C35" s="26">
        <v>48.675569910240007</v>
      </c>
      <c r="D35" s="4"/>
      <c r="E35" s="4"/>
      <c r="F35" s="4"/>
      <c r="G35" s="4"/>
      <c r="H35" s="4"/>
      <c r="I35" s="4"/>
      <c r="J35" s="4"/>
      <c r="K35" s="4"/>
      <c r="L35" s="4"/>
      <c r="M35" s="13">
        <f t="shared" si="0"/>
        <v>0</v>
      </c>
      <c r="N35" s="13">
        <f t="shared" si="1"/>
        <v>0</v>
      </c>
    </row>
    <row r="36" spans="1:14" x14ac:dyDescent="0.25">
      <c r="A36" t="s">
        <v>128</v>
      </c>
      <c r="B36" s="26">
        <v>33.609322080879998</v>
      </c>
      <c r="C36" s="26">
        <v>54.470280613840004</v>
      </c>
      <c r="D36" s="4"/>
      <c r="E36" s="4"/>
      <c r="F36" s="4"/>
      <c r="G36" s="4"/>
      <c r="H36" s="4"/>
      <c r="I36" s="4"/>
      <c r="J36" s="4"/>
      <c r="K36" s="4"/>
      <c r="L36" s="4"/>
      <c r="M36" s="13">
        <f t="shared" si="0"/>
        <v>0</v>
      </c>
      <c r="N36" s="13">
        <f t="shared" si="1"/>
        <v>0</v>
      </c>
    </row>
    <row r="37" spans="1:14" x14ac:dyDescent="0.25">
      <c r="A37" t="s">
        <v>23</v>
      </c>
      <c r="B37" s="26">
        <v>37.086148503040008</v>
      </c>
      <c r="C37" s="26">
        <v>62.582875598879994</v>
      </c>
      <c r="D37" s="4"/>
      <c r="E37" s="4"/>
      <c r="F37" s="4"/>
      <c r="G37" s="4"/>
      <c r="H37" s="4"/>
      <c r="I37" s="4"/>
      <c r="J37" s="4"/>
      <c r="K37" s="4"/>
      <c r="L37" s="4"/>
      <c r="M37" s="13">
        <f t="shared" si="0"/>
        <v>0</v>
      </c>
      <c r="N37" s="13">
        <f t="shared" si="1"/>
        <v>0</v>
      </c>
    </row>
    <row r="38" spans="1:14" x14ac:dyDescent="0.25">
      <c r="D38" s="10" t="s">
        <v>112</v>
      </c>
      <c r="E38" s="11" t="s">
        <v>113</v>
      </c>
      <c r="F38" s="11" t="s">
        <v>114</v>
      </c>
      <c r="G38" s="11" t="s">
        <v>260</v>
      </c>
      <c r="H38" s="11" t="s">
        <v>214</v>
      </c>
      <c r="I38" s="11" t="s">
        <v>265</v>
      </c>
      <c r="J38" s="11" t="s">
        <v>215</v>
      </c>
      <c r="K38" s="11" t="s">
        <v>267</v>
      </c>
      <c r="L38" s="12" t="s">
        <v>268</v>
      </c>
      <c r="M38" s="13"/>
      <c r="N38" s="13"/>
    </row>
    <row r="39" spans="1:14" x14ac:dyDescent="0.25">
      <c r="A39" t="s">
        <v>24</v>
      </c>
      <c r="B39" s="26">
        <v>16.225189970079999</v>
      </c>
      <c r="C39" s="26">
        <v>24.337784955120004</v>
      </c>
      <c r="D39" s="4"/>
      <c r="E39" s="4"/>
      <c r="F39" s="4"/>
      <c r="G39" s="4"/>
      <c r="H39" s="4"/>
      <c r="I39" s="4"/>
      <c r="J39" s="4"/>
      <c r="K39" s="4"/>
      <c r="L39" s="4"/>
      <c r="M39" s="13">
        <f t="shared" si="0"/>
        <v>0</v>
      </c>
      <c r="N39" s="13">
        <f t="shared" si="1"/>
        <v>0</v>
      </c>
    </row>
    <row r="40" spans="1:14" x14ac:dyDescent="0.25">
      <c r="A40" t="s">
        <v>25</v>
      </c>
      <c r="B40" s="26">
        <v>18.543074251520004</v>
      </c>
      <c r="C40" s="26">
        <v>25.496727095840001</v>
      </c>
      <c r="D40" s="4"/>
      <c r="E40" s="4">
        <v>0</v>
      </c>
      <c r="F40" s="4"/>
      <c r="G40" s="4"/>
      <c r="H40" s="4">
        <v>0</v>
      </c>
      <c r="I40" s="4"/>
      <c r="J40" s="4"/>
      <c r="K40" s="4"/>
      <c r="L40" s="4"/>
      <c r="M40" s="13">
        <f t="shared" si="0"/>
        <v>0</v>
      </c>
      <c r="N40" s="13">
        <f t="shared" si="1"/>
        <v>0</v>
      </c>
    </row>
    <row r="41" spans="1:14" x14ac:dyDescent="0.25">
      <c r="A41" t="s">
        <v>26</v>
      </c>
      <c r="B41" s="26">
        <v>19.702016392240001</v>
      </c>
      <c r="C41" s="26">
        <v>28.973553517999999</v>
      </c>
      <c r="D41" s="4"/>
      <c r="E41" s="4"/>
      <c r="F41" s="4"/>
      <c r="G41" s="4"/>
      <c r="H41" s="4"/>
      <c r="I41" s="4"/>
      <c r="J41" s="4"/>
      <c r="K41" s="4"/>
      <c r="L41" s="4"/>
      <c r="M41" s="13">
        <f t="shared" si="0"/>
        <v>0</v>
      </c>
      <c r="N41" s="13">
        <f t="shared" si="1"/>
        <v>0</v>
      </c>
    </row>
    <row r="42" spans="1:14" x14ac:dyDescent="0.25">
      <c r="A42" t="s">
        <v>27</v>
      </c>
      <c r="B42" s="26">
        <v>22.019900673680002</v>
      </c>
      <c r="C42" s="26">
        <v>32.450379940159998</v>
      </c>
      <c r="D42" s="4"/>
      <c r="E42" s="4"/>
      <c r="F42" s="4"/>
      <c r="G42" s="4"/>
      <c r="H42" s="4"/>
      <c r="I42" s="4"/>
      <c r="J42" s="4"/>
      <c r="K42" s="4"/>
      <c r="L42" s="4"/>
      <c r="M42" s="13">
        <f t="shared" si="0"/>
        <v>0</v>
      </c>
      <c r="N42" s="13">
        <f t="shared" si="1"/>
        <v>0</v>
      </c>
    </row>
    <row r="43" spans="1:14" x14ac:dyDescent="0.25">
      <c r="A43" t="s">
        <v>28</v>
      </c>
      <c r="B43" s="26">
        <v>24.337784955120004</v>
      </c>
      <c r="C43" s="26">
        <v>38.245090643760001</v>
      </c>
      <c r="D43" s="4"/>
      <c r="E43" s="4"/>
      <c r="F43" s="4"/>
      <c r="G43" s="4"/>
      <c r="H43" s="4"/>
      <c r="I43" s="4"/>
      <c r="J43" s="4"/>
      <c r="K43" s="4"/>
      <c r="L43" s="4"/>
      <c r="M43" s="13">
        <f t="shared" si="0"/>
        <v>0</v>
      </c>
      <c r="N43" s="13">
        <f t="shared" si="1"/>
        <v>0</v>
      </c>
    </row>
    <row r="44" spans="1:14" x14ac:dyDescent="0.25">
      <c r="A44" t="s">
        <v>29</v>
      </c>
      <c r="B44" s="26">
        <v>25.496727095840001</v>
      </c>
      <c r="C44" s="26">
        <v>38.245090643760001</v>
      </c>
      <c r="D44" s="4"/>
      <c r="E44" s="4"/>
      <c r="F44" s="4"/>
      <c r="G44" s="4"/>
      <c r="H44" s="4"/>
      <c r="I44" s="4"/>
      <c r="J44" s="4"/>
      <c r="K44" s="4"/>
      <c r="L44" s="4"/>
      <c r="M44" s="13">
        <f t="shared" si="0"/>
        <v>0</v>
      </c>
      <c r="N44" s="13">
        <f t="shared" si="1"/>
        <v>0</v>
      </c>
    </row>
    <row r="45" spans="1:14" x14ac:dyDescent="0.25">
      <c r="A45" t="s">
        <v>129</v>
      </c>
      <c r="B45" s="26">
        <v>27.814611377279995</v>
      </c>
      <c r="C45" s="26">
        <v>42.880859206640004</v>
      </c>
      <c r="D45" s="4"/>
      <c r="E45" s="4"/>
      <c r="F45" s="4"/>
      <c r="G45" s="4"/>
      <c r="H45" s="4"/>
      <c r="I45" s="4"/>
      <c r="J45" s="4"/>
      <c r="K45" s="4"/>
      <c r="L45" s="4"/>
      <c r="M45" s="13">
        <f t="shared" si="0"/>
        <v>0</v>
      </c>
      <c r="N45" s="13">
        <f t="shared" si="1"/>
        <v>0</v>
      </c>
    </row>
    <row r="46" spans="1:14" x14ac:dyDescent="0.25">
      <c r="A46" t="s">
        <v>130</v>
      </c>
      <c r="B46" s="26">
        <v>30.132495658719996</v>
      </c>
      <c r="C46" s="26">
        <v>47.516627769520007</v>
      </c>
      <c r="D46" s="4"/>
      <c r="E46" s="4"/>
      <c r="F46" s="4"/>
      <c r="G46" s="4"/>
      <c r="H46" s="4"/>
      <c r="I46" s="4"/>
      <c r="J46" s="4"/>
      <c r="K46" s="4"/>
      <c r="L46" s="4"/>
      <c r="M46" s="13">
        <f t="shared" si="0"/>
        <v>0</v>
      </c>
      <c r="N46" s="13">
        <f t="shared" si="1"/>
        <v>0</v>
      </c>
    </row>
    <row r="47" spans="1:14" x14ac:dyDescent="0.25">
      <c r="A47" t="s">
        <v>30</v>
      </c>
      <c r="B47" s="26">
        <v>31.291437799439997</v>
      </c>
      <c r="C47" s="26">
        <v>50.993454191680001</v>
      </c>
      <c r="D47" s="4"/>
      <c r="E47" s="4"/>
      <c r="F47" s="4"/>
      <c r="G47" s="4"/>
      <c r="H47" s="4"/>
      <c r="I47" s="4"/>
      <c r="J47" s="4"/>
      <c r="K47" s="4"/>
      <c r="L47" s="4"/>
      <c r="M47" s="13">
        <f t="shared" si="0"/>
        <v>0</v>
      </c>
      <c r="N47" s="13">
        <f t="shared" si="1"/>
        <v>0</v>
      </c>
    </row>
    <row r="48" spans="1:14" x14ac:dyDescent="0.25">
      <c r="A48" t="s">
        <v>131</v>
      </c>
      <c r="B48" s="26">
        <v>35.92720636232</v>
      </c>
      <c r="C48" s="26">
        <v>55.62922275455999</v>
      </c>
      <c r="D48" s="4"/>
      <c r="E48" s="4"/>
      <c r="F48" s="4"/>
      <c r="G48" s="4"/>
      <c r="H48" s="4"/>
      <c r="I48" s="4"/>
      <c r="J48" s="4"/>
      <c r="K48" s="4"/>
      <c r="L48" s="4"/>
      <c r="M48" s="13">
        <f t="shared" si="0"/>
        <v>0</v>
      </c>
      <c r="N48" s="13">
        <f t="shared" si="1"/>
        <v>0</v>
      </c>
    </row>
    <row r="49" spans="1:14" x14ac:dyDescent="0.25">
      <c r="A49" t="s">
        <v>132</v>
      </c>
      <c r="B49" s="26">
        <v>39.404032784480002</v>
      </c>
      <c r="C49" s="26">
        <v>66.05970202104001</v>
      </c>
      <c r="D49" s="4"/>
      <c r="E49" s="4"/>
      <c r="F49" s="4"/>
      <c r="G49" s="4"/>
      <c r="H49" s="4"/>
      <c r="I49" s="4"/>
      <c r="J49" s="4"/>
      <c r="K49" s="4"/>
      <c r="L49" s="4"/>
      <c r="M49" s="13">
        <f t="shared" si="0"/>
        <v>0</v>
      </c>
      <c r="N49" s="13">
        <f t="shared" si="1"/>
        <v>0</v>
      </c>
    </row>
    <row r="50" spans="1:14" x14ac:dyDescent="0.25">
      <c r="A50" t="s">
        <v>8</v>
      </c>
      <c r="D50" s="10" t="s">
        <v>112</v>
      </c>
      <c r="E50" s="11" t="s">
        <v>113</v>
      </c>
      <c r="F50" s="11" t="s">
        <v>114</v>
      </c>
      <c r="G50" s="11" t="s">
        <v>260</v>
      </c>
      <c r="H50" s="11" t="s">
        <v>214</v>
      </c>
      <c r="I50" s="11" t="s">
        <v>265</v>
      </c>
      <c r="J50" s="11" t="s">
        <v>215</v>
      </c>
      <c r="K50" s="11" t="s">
        <v>267</v>
      </c>
      <c r="L50" s="12" t="s">
        <v>268</v>
      </c>
      <c r="M50" s="13"/>
      <c r="N50" s="13"/>
    </row>
    <row r="51" spans="1:14" x14ac:dyDescent="0.25">
      <c r="A51" t="s">
        <v>31</v>
      </c>
      <c r="B51" s="26">
        <v>18.543074251520004</v>
      </c>
      <c r="C51" s="26">
        <v>25.496727095840001</v>
      </c>
      <c r="D51" s="4"/>
      <c r="E51" s="4"/>
      <c r="F51" s="4"/>
      <c r="G51" s="4"/>
      <c r="H51" s="4"/>
      <c r="I51" s="4"/>
      <c r="J51" s="4"/>
      <c r="K51" s="4"/>
      <c r="L51" s="4"/>
      <c r="M51" s="13">
        <f t="shared" si="0"/>
        <v>0</v>
      </c>
      <c r="N51" s="13">
        <f t="shared" si="1"/>
        <v>0</v>
      </c>
    </row>
    <row r="52" spans="1:14" x14ac:dyDescent="0.25">
      <c r="A52" t="s">
        <v>32</v>
      </c>
      <c r="B52" s="26">
        <v>19.702016392240001</v>
      </c>
      <c r="C52" s="26">
        <v>27.814611377279995</v>
      </c>
      <c r="D52" s="4"/>
      <c r="E52" s="4">
        <v>0</v>
      </c>
      <c r="F52" s="4"/>
      <c r="G52" s="4"/>
      <c r="H52" s="4">
        <v>0</v>
      </c>
      <c r="I52" s="4"/>
      <c r="J52" s="4"/>
      <c r="K52" s="4"/>
      <c r="L52" s="4"/>
      <c r="M52" s="13">
        <f t="shared" si="0"/>
        <v>0</v>
      </c>
      <c r="N52" s="13">
        <f t="shared" si="1"/>
        <v>0</v>
      </c>
    </row>
    <row r="53" spans="1:14" x14ac:dyDescent="0.25">
      <c r="A53" t="s">
        <v>33</v>
      </c>
      <c r="B53" s="26">
        <v>20.860958532960005</v>
      </c>
      <c r="C53" s="26">
        <v>30.132495658719996</v>
      </c>
      <c r="D53" s="4"/>
      <c r="E53" s="4"/>
      <c r="F53" s="4"/>
      <c r="G53" s="4"/>
      <c r="H53" s="4"/>
      <c r="I53" s="4"/>
      <c r="J53" s="4"/>
      <c r="K53" s="4"/>
      <c r="L53" s="4"/>
      <c r="M53" s="13">
        <f t="shared" si="0"/>
        <v>0</v>
      </c>
      <c r="N53" s="13">
        <f t="shared" si="1"/>
        <v>0</v>
      </c>
    </row>
    <row r="54" spans="1:14" x14ac:dyDescent="0.25">
      <c r="A54" t="s">
        <v>34</v>
      </c>
      <c r="B54" s="26">
        <v>22.019900673680002</v>
      </c>
      <c r="C54" s="26">
        <v>33.609322080879998</v>
      </c>
      <c r="D54" s="4"/>
      <c r="E54" s="4"/>
      <c r="F54" s="4"/>
      <c r="G54" s="4"/>
      <c r="H54" s="4"/>
      <c r="I54" s="4"/>
      <c r="J54" s="4"/>
      <c r="K54" s="4"/>
      <c r="L54" s="4"/>
      <c r="M54" s="13">
        <f t="shared" si="0"/>
        <v>0</v>
      </c>
      <c r="N54" s="13">
        <f t="shared" si="1"/>
        <v>0</v>
      </c>
    </row>
    <row r="55" spans="1:14" x14ac:dyDescent="0.25">
      <c r="A55" t="s">
        <v>35</v>
      </c>
      <c r="B55" s="26">
        <v>25.496727095840001</v>
      </c>
      <c r="C55" s="26">
        <v>39.404032784480002</v>
      </c>
      <c r="D55" s="4"/>
      <c r="E55" s="4"/>
      <c r="F55" s="4"/>
      <c r="G55" s="4"/>
      <c r="H55" s="4"/>
      <c r="I55" s="4"/>
      <c r="J55" s="4"/>
      <c r="K55" s="4"/>
      <c r="L55" s="4"/>
      <c r="M55" s="13">
        <f t="shared" si="0"/>
        <v>0</v>
      </c>
      <c r="N55" s="13">
        <f t="shared" si="1"/>
        <v>0</v>
      </c>
    </row>
    <row r="56" spans="1:14" x14ac:dyDescent="0.25">
      <c r="A56" t="s">
        <v>36</v>
      </c>
      <c r="B56" s="26">
        <v>27.814611377279995</v>
      </c>
      <c r="C56" s="26">
        <v>40.562974925199995</v>
      </c>
      <c r="D56" s="4"/>
      <c r="E56" s="4"/>
      <c r="F56" s="4"/>
      <c r="G56" s="4"/>
      <c r="H56" s="4"/>
      <c r="I56" s="4"/>
      <c r="J56" s="4"/>
      <c r="K56" s="4"/>
      <c r="L56" s="4"/>
      <c r="M56" s="13">
        <f t="shared" si="0"/>
        <v>0</v>
      </c>
      <c r="N56" s="13">
        <f t="shared" si="1"/>
        <v>0</v>
      </c>
    </row>
    <row r="57" spans="1:14" x14ac:dyDescent="0.25">
      <c r="A57" t="s">
        <v>133</v>
      </c>
      <c r="B57" s="26">
        <v>30.132495658719996</v>
      </c>
      <c r="C57" s="26">
        <v>45.198743488079998</v>
      </c>
      <c r="D57" s="4"/>
      <c r="E57" s="4"/>
      <c r="F57" s="4"/>
      <c r="G57" s="4"/>
      <c r="H57" s="4"/>
      <c r="I57" s="4"/>
      <c r="J57" s="4"/>
      <c r="K57" s="4"/>
      <c r="L57" s="4"/>
      <c r="M57" s="13">
        <f t="shared" si="0"/>
        <v>0</v>
      </c>
      <c r="N57" s="13">
        <f t="shared" si="1"/>
        <v>0</v>
      </c>
    </row>
    <row r="58" spans="1:14" x14ac:dyDescent="0.25">
      <c r="A58" t="s">
        <v>134</v>
      </c>
      <c r="B58" s="26">
        <v>32.450379940159998</v>
      </c>
      <c r="C58" s="26">
        <v>49.834512050960001</v>
      </c>
      <c r="D58" s="4"/>
      <c r="E58" s="4"/>
      <c r="F58" s="4"/>
      <c r="G58" s="4"/>
      <c r="H58" s="4"/>
      <c r="I58" s="4"/>
      <c r="J58" s="4"/>
      <c r="K58" s="4"/>
      <c r="L58" s="4"/>
      <c r="M58" s="13">
        <f t="shared" si="0"/>
        <v>0</v>
      </c>
      <c r="N58" s="13">
        <f t="shared" si="1"/>
        <v>0</v>
      </c>
    </row>
    <row r="59" spans="1:14" x14ac:dyDescent="0.25">
      <c r="A59" t="s">
        <v>37</v>
      </c>
      <c r="B59" s="26">
        <v>33.609322080879998</v>
      </c>
      <c r="C59" s="26">
        <v>52.152396332400009</v>
      </c>
      <c r="D59" s="4"/>
      <c r="E59" s="4"/>
      <c r="F59" s="4"/>
      <c r="G59" s="4"/>
      <c r="H59" s="4"/>
      <c r="I59" s="4"/>
      <c r="J59" s="4"/>
      <c r="K59" s="4"/>
      <c r="L59" s="4"/>
      <c r="M59" s="13">
        <f t="shared" si="0"/>
        <v>0</v>
      </c>
      <c r="N59" s="13">
        <f t="shared" si="1"/>
        <v>0</v>
      </c>
    </row>
    <row r="60" spans="1:14" x14ac:dyDescent="0.25">
      <c r="A60" t="s">
        <v>135</v>
      </c>
      <c r="B60" s="26">
        <v>38.245090643760001</v>
      </c>
      <c r="C60" s="26">
        <v>57.947107035999998</v>
      </c>
      <c r="D60" s="4"/>
      <c r="E60" s="4"/>
      <c r="F60" s="4"/>
      <c r="G60" s="4"/>
      <c r="H60" s="4"/>
      <c r="I60" s="4"/>
      <c r="J60" s="4"/>
      <c r="K60" s="4"/>
      <c r="L60" s="4"/>
      <c r="M60" s="13">
        <f t="shared" si="0"/>
        <v>0</v>
      </c>
      <c r="N60" s="13">
        <f t="shared" si="1"/>
        <v>0</v>
      </c>
    </row>
    <row r="61" spans="1:14" x14ac:dyDescent="0.25">
      <c r="A61" t="s">
        <v>136</v>
      </c>
      <c r="B61" s="26">
        <v>41.72191706592001</v>
      </c>
      <c r="C61" s="26">
        <v>70.695470583920013</v>
      </c>
      <c r="D61" s="4"/>
      <c r="E61" s="4"/>
      <c r="F61" s="4"/>
      <c r="G61" s="4"/>
      <c r="H61" s="4"/>
      <c r="I61" s="4"/>
      <c r="J61" s="4"/>
      <c r="K61" s="4"/>
      <c r="L61" s="4"/>
      <c r="M61" s="13">
        <f t="shared" si="0"/>
        <v>0</v>
      </c>
      <c r="N61" s="13">
        <f t="shared" si="1"/>
        <v>0</v>
      </c>
    </row>
    <row r="62" spans="1:14" x14ac:dyDescent="0.25">
      <c r="D62" s="10" t="s">
        <v>112</v>
      </c>
      <c r="E62" s="11" t="s">
        <v>113</v>
      </c>
      <c r="F62" s="11" t="s">
        <v>114</v>
      </c>
      <c r="G62" s="11" t="s">
        <v>260</v>
      </c>
      <c r="H62" s="11" t="s">
        <v>214</v>
      </c>
      <c r="I62" s="11" t="s">
        <v>265</v>
      </c>
      <c r="J62" s="11" t="s">
        <v>215</v>
      </c>
      <c r="K62" s="11" t="s">
        <v>267</v>
      </c>
      <c r="L62" s="12" t="s">
        <v>268</v>
      </c>
      <c r="M62" s="13"/>
      <c r="N62" s="13"/>
    </row>
    <row r="63" spans="1:14" x14ac:dyDescent="0.25">
      <c r="A63" t="s">
        <v>38</v>
      </c>
      <c r="B63" s="26">
        <v>19.702016392240001</v>
      </c>
      <c r="C63" s="26">
        <v>27.814611377279995</v>
      </c>
      <c r="D63" s="4"/>
      <c r="E63" s="4"/>
      <c r="F63" s="4"/>
      <c r="G63" s="4"/>
      <c r="H63" s="4"/>
      <c r="I63" s="4"/>
      <c r="J63" s="4"/>
      <c r="K63" s="4"/>
      <c r="L63" s="4"/>
      <c r="M63" s="13">
        <f t="shared" si="0"/>
        <v>0</v>
      </c>
      <c r="N63" s="13">
        <f t="shared" si="1"/>
        <v>0</v>
      </c>
    </row>
    <row r="64" spans="1:14" x14ac:dyDescent="0.25">
      <c r="A64" t="s">
        <v>39</v>
      </c>
      <c r="B64" s="26">
        <v>20.860958532960005</v>
      </c>
      <c r="C64" s="26">
        <v>30.132495658719996</v>
      </c>
      <c r="D64" s="4"/>
      <c r="E64" s="4">
        <v>0</v>
      </c>
      <c r="F64" s="4"/>
      <c r="G64" s="4"/>
      <c r="H64" s="4">
        <v>0</v>
      </c>
      <c r="I64" s="4"/>
      <c r="J64" s="4"/>
      <c r="K64" s="4"/>
      <c r="L64" s="4"/>
      <c r="M64" s="13">
        <f t="shared" si="0"/>
        <v>0</v>
      </c>
      <c r="N64" s="13">
        <f t="shared" si="1"/>
        <v>0</v>
      </c>
    </row>
    <row r="65" spans="1:14" x14ac:dyDescent="0.25">
      <c r="A65" t="s">
        <v>40</v>
      </c>
      <c r="B65" s="26">
        <v>23.178842814400003</v>
      </c>
      <c r="C65" s="26">
        <v>32.450379940159998</v>
      </c>
      <c r="D65" s="4"/>
      <c r="E65" s="4"/>
      <c r="F65" s="4"/>
      <c r="G65" s="4"/>
      <c r="H65" s="4"/>
      <c r="I65" s="4"/>
      <c r="J65" s="4"/>
      <c r="K65" s="4"/>
      <c r="L65" s="4"/>
      <c r="M65" s="13">
        <f t="shared" si="0"/>
        <v>0</v>
      </c>
      <c r="N65" s="13">
        <f t="shared" si="1"/>
        <v>0</v>
      </c>
    </row>
    <row r="66" spans="1:14" x14ac:dyDescent="0.25">
      <c r="A66" t="s">
        <v>41</v>
      </c>
      <c r="B66" s="26">
        <v>24.337784955120004</v>
      </c>
      <c r="C66" s="26">
        <v>34.768264221599999</v>
      </c>
      <c r="D66" s="4"/>
      <c r="E66" s="4"/>
      <c r="F66" s="4"/>
      <c r="G66" s="4"/>
      <c r="H66" s="4"/>
      <c r="I66" s="4"/>
      <c r="J66" s="4"/>
      <c r="K66" s="4"/>
      <c r="L66" s="4"/>
      <c r="M66" s="13">
        <f t="shared" si="0"/>
        <v>0</v>
      </c>
      <c r="N66" s="13">
        <f t="shared" si="1"/>
        <v>0</v>
      </c>
    </row>
    <row r="67" spans="1:14" x14ac:dyDescent="0.25">
      <c r="A67" t="s">
        <v>42</v>
      </c>
      <c r="B67" s="26">
        <v>28.973553517999999</v>
      </c>
      <c r="C67" s="26">
        <v>40.562974925199995</v>
      </c>
      <c r="D67" s="4"/>
      <c r="E67" s="4"/>
      <c r="F67" s="4"/>
      <c r="G67" s="4"/>
      <c r="H67" s="4"/>
      <c r="I67" s="4"/>
      <c r="J67" s="4"/>
      <c r="K67" s="4"/>
      <c r="L67" s="4"/>
      <c r="M67" s="13">
        <f t="shared" si="0"/>
        <v>0</v>
      </c>
      <c r="N67" s="13">
        <f t="shared" si="1"/>
        <v>0</v>
      </c>
    </row>
    <row r="68" spans="1:14" x14ac:dyDescent="0.25">
      <c r="A68" t="s">
        <v>43</v>
      </c>
      <c r="B68" s="26">
        <v>30.132495658719996</v>
      </c>
      <c r="C68" s="26">
        <v>42.880859206640004</v>
      </c>
      <c r="D68" s="4"/>
      <c r="E68" s="4"/>
      <c r="F68" s="4"/>
      <c r="G68" s="4"/>
      <c r="H68" s="4"/>
      <c r="I68" s="4"/>
      <c r="J68" s="4"/>
      <c r="K68" s="4"/>
      <c r="L68" s="4"/>
      <c r="M68" s="13">
        <f t="shared" ref="M68:M131" si="2">IFERROR((ROUND((B68*D68)+((B68*E68)*1.15)+(B68*F68*1.35),2)),"REVISAR")</f>
        <v>0</v>
      </c>
      <c r="N68" s="13">
        <f t="shared" ref="N68:N131" si="3">IFERROR((ROUND((G68*C68)+(H68*C68*1.1)+(I68*C68*1.15)+(J68*C68*1.15*1.1)+(K68*C68*1.35)+(L68*C68*1.35*1.1),2)),"REVISAR")</f>
        <v>0</v>
      </c>
    </row>
    <row r="69" spans="1:14" x14ac:dyDescent="0.25">
      <c r="A69" t="s">
        <v>137</v>
      </c>
      <c r="B69" s="26">
        <v>32.450379940159998</v>
      </c>
      <c r="C69" s="26">
        <v>47.516627769520007</v>
      </c>
      <c r="D69" s="4"/>
      <c r="E69" s="4"/>
      <c r="F69" s="4"/>
      <c r="G69" s="4"/>
      <c r="H69" s="4"/>
      <c r="I69" s="4"/>
      <c r="J69" s="4"/>
      <c r="K69" s="4"/>
      <c r="L69" s="4"/>
      <c r="M69" s="13">
        <f t="shared" si="2"/>
        <v>0</v>
      </c>
      <c r="N69" s="13">
        <f t="shared" si="3"/>
        <v>0</v>
      </c>
    </row>
    <row r="70" spans="1:14" x14ac:dyDescent="0.25">
      <c r="A70" t="s">
        <v>138</v>
      </c>
      <c r="B70" s="26">
        <v>34.768264221599999</v>
      </c>
      <c r="C70" s="26">
        <v>52.152396332400009</v>
      </c>
      <c r="D70" s="4"/>
      <c r="E70" s="4"/>
      <c r="F70" s="4"/>
      <c r="G70" s="4"/>
      <c r="H70" s="4"/>
      <c r="I70" s="4"/>
      <c r="J70" s="4"/>
      <c r="K70" s="4"/>
      <c r="L70" s="4"/>
      <c r="M70" s="13">
        <f t="shared" si="2"/>
        <v>0</v>
      </c>
      <c r="N70" s="13">
        <f t="shared" si="3"/>
        <v>0</v>
      </c>
    </row>
    <row r="71" spans="1:14" x14ac:dyDescent="0.25">
      <c r="A71" t="s">
        <v>44</v>
      </c>
      <c r="B71" s="26">
        <v>37.086148503040008</v>
      </c>
      <c r="C71" s="26">
        <v>54.470280613840004</v>
      </c>
      <c r="D71" s="4"/>
      <c r="E71" s="4"/>
      <c r="F71" s="4"/>
      <c r="G71" s="4"/>
      <c r="H71" s="4"/>
      <c r="I71" s="4"/>
      <c r="J71" s="4"/>
      <c r="K71" s="4"/>
      <c r="L71" s="4"/>
      <c r="M71" s="13">
        <f t="shared" si="2"/>
        <v>0</v>
      </c>
      <c r="N71" s="13">
        <f t="shared" si="3"/>
        <v>0</v>
      </c>
    </row>
    <row r="72" spans="1:14" x14ac:dyDescent="0.25">
      <c r="A72" t="s">
        <v>139</v>
      </c>
      <c r="B72" s="26">
        <v>40.562974925199995</v>
      </c>
      <c r="C72" s="26">
        <v>60.264991317439993</v>
      </c>
      <c r="D72" s="4"/>
      <c r="E72" s="4"/>
      <c r="F72" s="4"/>
      <c r="G72" s="4"/>
      <c r="H72" s="4"/>
      <c r="I72" s="4"/>
      <c r="J72" s="4"/>
      <c r="K72" s="4"/>
      <c r="L72" s="4"/>
      <c r="M72" s="13">
        <f t="shared" si="2"/>
        <v>0</v>
      </c>
      <c r="N72" s="13">
        <f t="shared" si="3"/>
        <v>0</v>
      </c>
    </row>
    <row r="73" spans="1:14" x14ac:dyDescent="0.25">
      <c r="A73" t="s">
        <v>140</v>
      </c>
      <c r="B73" s="26">
        <v>44.039801347360005</v>
      </c>
      <c r="C73" s="26">
        <v>73.01335486536</v>
      </c>
      <c r="D73" s="4"/>
      <c r="E73" s="4"/>
      <c r="F73" s="4"/>
      <c r="G73" s="4"/>
      <c r="H73" s="4"/>
      <c r="I73" s="4"/>
      <c r="J73" s="4"/>
      <c r="K73" s="4"/>
      <c r="L73" s="4"/>
      <c r="M73" s="13">
        <f t="shared" si="2"/>
        <v>0</v>
      </c>
      <c r="N73" s="13">
        <f t="shared" si="3"/>
        <v>0</v>
      </c>
    </row>
    <row r="74" spans="1:14" x14ac:dyDescent="0.25">
      <c r="D74" s="10" t="s">
        <v>112</v>
      </c>
      <c r="E74" s="11" t="s">
        <v>113</v>
      </c>
      <c r="F74" s="11" t="s">
        <v>114</v>
      </c>
      <c r="G74" s="11" t="s">
        <v>260</v>
      </c>
      <c r="H74" s="11" t="s">
        <v>214</v>
      </c>
      <c r="I74" s="11" t="s">
        <v>265</v>
      </c>
      <c r="J74" s="11" t="s">
        <v>215</v>
      </c>
      <c r="K74" s="11" t="s">
        <v>267</v>
      </c>
      <c r="L74" s="12" t="s">
        <v>268</v>
      </c>
      <c r="M74" s="13"/>
      <c r="N74" s="13"/>
    </row>
    <row r="75" spans="1:14" x14ac:dyDescent="0.25">
      <c r="A75" t="s">
        <v>45</v>
      </c>
      <c r="B75" s="26">
        <v>22.019900673680002</v>
      </c>
      <c r="C75" s="26">
        <v>30.132495658719996</v>
      </c>
      <c r="D75" s="4"/>
      <c r="E75" s="4"/>
      <c r="F75" s="4"/>
      <c r="G75" s="4"/>
      <c r="H75" s="4"/>
      <c r="I75" s="4"/>
      <c r="J75" s="4"/>
      <c r="K75" s="4"/>
      <c r="L75" s="4"/>
      <c r="M75" s="13">
        <f t="shared" si="2"/>
        <v>0</v>
      </c>
      <c r="N75" s="13">
        <f t="shared" si="3"/>
        <v>0</v>
      </c>
    </row>
    <row r="76" spans="1:14" x14ac:dyDescent="0.25">
      <c r="A76" t="s">
        <v>46</v>
      </c>
      <c r="B76" s="26">
        <v>23.178842814400003</v>
      </c>
      <c r="C76" s="26">
        <v>32.450379940159998</v>
      </c>
      <c r="D76" s="4"/>
      <c r="E76" s="4">
        <v>0</v>
      </c>
      <c r="F76" s="4"/>
      <c r="G76" s="4"/>
      <c r="H76" s="4">
        <v>0</v>
      </c>
      <c r="I76" s="4"/>
      <c r="J76" s="4"/>
      <c r="K76" s="4"/>
      <c r="L76" s="4"/>
      <c r="M76" s="13">
        <f t="shared" si="2"/>
        <v>0</v>
      </c>
      <c r="N76" s="13">
        <f t="shared" si="3"/>
        <v>0</v>
      </c>
    </row>
    <row r="77" spans="1:14" x14ac:dyDescent="0.25">
      <c r="A77" t="s">
        <v>47</v>
      </c>
      <c r="B77" s="26">
        <v>24.337784955120004</v>
      </c>
      <c r="C77" s="26">
        <v>33.609322080879998</v>
      </c>
      <c r="D77" s="4"/>
      <c r="E77" s="4"/>
      <c r="F77" s="4"/>
      <c r="G77" s="4"/>
      <c r="H77" s="4"/>
      <c r="I77" s="4"/>
      <c r="J77" s="4"/>
      <c r="K77" s="4"/>
      <c r="L77" s="4"/>
      <c r="M77" s="13">
        <f t="shared" si="2"/>
        <v>0</v>
      </c>
      <c r="N77" s="13">
        <f t="shared" si="3"/>
        <v>0</v>
      </c>
    </row>
    <row r="78" spans="1:14" x14ac:dyDescent="0.25">
      <c r="A78" t="s">
        <v>48</v>
      </c>
      <c r="B78" s="26">
        <v>26.655669236560001</v>
      </c>
      <c r="C78" s="26">
        <v>37.086148503040008</v>
      </c>
      <c r="D78" s="4"/>
      <c r="E78" s="4"/>
      <c r="F78" s="4"/>
      <c r="G78" s="4"/>
      <c r="H78" s="4"/>
      <c r="I78" s="4"/>
      <c r="J78" s="4"/>
      <c r="K78" s="4"/>
      <c r="L78" s="4"/>
      <c r="M78" s="13">
        <f t="shared" si="2"/>
        <v>0</v>
      </c>
      <c r="N78" s="13">
        <f t="shared" si="3"/>
        <v>0</v>
      </c>
    </row>
    <row r="79" spans="1:14" x14ac:dyDescent="0.25">
      <c r="A79" t="s">
        <v>49</v>
      </c>
      <c r="B79" s="26">
        <v>28.973553517999999</v>
      </c>
      <c r="C79" s="26">
        <v>40.562974925199995</v>
      </c>
      <c r="D79" s="4"/>
      <c r="E79" s="4"/>
      <c r="F79" s="4"/>
      <c r="G79" s="4"/>
      <c r="H79" s="4"/>
      <c r="I79" s="4"/>
      <c r="J79" s="4"/>
      <c r="K79" s="4"/>
      <c r="L79" s="4"/>
      <c r="M79" s="13">
        <f t="shared" si="2"/>
        <v>0</v>
      </c>
      <c r="N79" s="13">
        <f t="shared" si="3"/>
        <v>0</v>
      </c>
    </row>
    <row r="80" spans="1:14" x14ac:dyDescent="0.25">
      <c r="A80" t="s">
        <v>50</v>
      </c>
      <c r="B80" s="26">
        <v>32.450379940159998</v>
      </c>
      <c r="C80" s="26">
        <v>47.516627769520007</v>
      </c>
      <c r="D80" s="4"/>
      <c r="E80" s="4"/>
      <c r="F80" s="4"/>
      <c r="G80" s="29"/>
      <c r="H80" s="29"/>
      <c r="I80" s="29"/>
      <c r="J80" s="29"/>
      <c r="K80" s="4"/>
      <c r="L80" s="4"/>
      <c r="M80" s="13">
        <f t="shared" si="2"/>
        <v>0</v>
      </c>
      <c r="N80" s="13">
        <f t="shared" si="3"/>
        <v>0</v>
      </c>
    </row>
    <row r="81" spans="1:14" x14ac:dyDescent="0.25">
      <c r="A81" t="s">
        <v>141</v>
      </c>
      <c r="B81" s="26">
        <v>34.768264221599999</v>
      </c>
      <c r="C81" s="26">
        <v>49.834512050960001</v>
      </c>
      <c r="D81" s="4"/>
      <c r="E81" s="4"/>
      <c r="F81" s="28"/>
      <c r="G81" s="17"/>
      <c r="H81" s="17"/>
      <c r="I81" s="17"/>
      <c r="J81" s="17"/>
      <c r="K81" s="17"/>
      <c r="L81" s="17"/>
      <c r="M81" s="13">
        <f t="shared" si="2"/>
        <v>0</v>
      </c>
      <c r="N81" s="13">
        <f t="shared" si="3"/>
        <v>0</v>
      </c>
    </row>
    <row r="82" spans="1:14" x14ac:dyDescent="0.25">
      <c r="A82" t="s">
        <v>142</v>
      </c>
      <c r="B82" s="26">
        <v>37.086148503040008</v>
      </c>
      <c r="C82" s="26">
        <v>54.470280613840004</v>
      </c>
      <c r="D82" s="4"/>
      <c r="E82" s="4"/>
      <c r="F82" s="28"/>
      <c r="G82" s="17"/>
      <c r="H82" s="17"/>
      <c r="I82" s="17"/>
      <c r="J82" s="17"/>
      <c r="K82" s="17"/>
      <c r="L82" s="17"/>
      <c r="M82" s="13">
        <f t="shared" si="2"/>
        <v>0</v>
      </c>
      <c r="N82" s="13">
        <f t="shared" si="3"/>
        <v>0</v>
      </c>
    </row>
    <row r="83" spans="1:14" x14ac:dyDescent="0.25">
      <c r="A83" t="s">
        <v>143</v>
      </c>
      <c r="B83" s="26">
        <v>39.404032784480002</v>
      </c>
      <c r="C83" s="26">
        <v>56.788164895279998</v>
      </c>
      <c r="D83" s="4"/>
      <c r="E83" s="4"/>
      <c r="F83" s="28"/>
      <c r="G83" s="17"/>
      <c r="H83" s="17"/>
      <c r="I83" s="17"/>
      <c r="J83" s="17"/>
      <c r="K83" s="17"/>
      <c r="L83" s="17"/>
      <c r="M83" s="13">
        <f t="shared" si="2"/>
        <v>0</v>
      </c>
      <c r="N83" s="13">
        <f t="shared" si="3"/>
        <v>0</v>
      </c>
    </row>
    <row r="84" spans="1:14" x14ac:dyDescent="0.25">
      <c r="A84" t="s">
        <v>144</v>
      </c>
      <c r="B84" s="26">
        <v>42.880859206640004</v>
      </c>
      <c r="C84" s="26">
        <v>62.582875598879994</v>
      </c>
      <c r="D84" s="4"/>
      <c r="E84" s="4"/>
      <c r="F84" s="28"/>
      <c r="G84" s="17"/>
      <c r="H84" s="17"/>
      <c r="I84" s="17"/>
      <c r="J84" s="17"/>
      <c r="K84" s="17"/>
      <c r="L84" s="17"/>
      <c r="M84" s="13">
        <f t="shared" si="2"/>
        <v>0</v>
      </c>
      <c r="N84" s="13">
        <f t="shared" si="3"/>
        <v>0</v>
      </c>
    </row>
    <row r="85" spans="1:14" x14ac:dyDescent="0.25">
      <c r="A85" t="s">
        <v>145</v>
      </c>
      <c r="B85" s="26">
        <v>47.516627769520007</v>
      </c>
      <c r="C85" s="26">
        <v>76.490181287520002</v>
      </c>
      <c r="D85" s="4"/>
      <c r="E85" s="4"/>
      <c r="F85" s="28"/>
      <c r="G85" s="17"/>
      <c r="H85" s="17"/>
      <c r="I85" s="17"/>
      <c r="J85" s="17"/>
      <c r="K85" s="17"/>
      <c r="L85" s="17"/>
      <c r="M85" s="13">
        <f t="shared" si="2"/>
        <v>0</v>
      </c>
      <c r="N85" s="13">
        <f t="shared" si="3"/>
        <v>0</v>
      </c>
    </row>
    <row r="86" spans="1:14" x14ac:dyDescent="0.25">
      <c r="D86" s="10" t="s">
        <v>112</v>
      </c>
      <c r="E86" s="11" t="s">
        <v>113</v>
      </c>
      <c r="F86" s="11" t="s">
        <v>114</v>
      </c>
      <c r="G86" s="11" t="s">
        <v>260</v>
      </c>
      <c r="H86" s="11" t="s">
        <v>214</v>
      </c>
      <c r="I86" s="11" t="s">
        <v>265</v>
      </c>
      <c r="J86" s="11" t="s">
        <v>215</v>
      </c>
      <c r="K86" s="11" t="s">
        <v>267</v>
      </c>
      <c r="L86" s="12" t="s">
        <v>268</v>
      </c>
      <c r="M86" s="13"/>
      <c r="N86" s="13"/>
    </row>
    <row r="87" spans="1:14" x14ac:dyDescent="0.25">
      <c r="A87" t="s">
        <v>51</v>
      </c>
      <c r="B87" s="26">
        <v>22.019900673680002</v>
      </c>
      <c r="C87" s="26">
        <v>31.291437799439997</v>
      </c>
      <c r="D87" s="4"/>
      <c r="E87" s="4"/>
      <c r="F87" s="4"/>
      <c r="G87" s="4"/>
      <c r="H87" s="4"/>
      <c r="I87" s="4"/>
      <c r="J87" s="4"/>
      <c r="K87" s="4"/>
      <c r="L87" s="4"/>
      <c r="M87" s="13">
        <f t="shared" si="2"/>
        <v>0</v>
      </c>
      <c r="N87" s="13">
        <f t="shared" si="3"/>
        <v>0</v>
      </c>
    </row>
    <row r="88" spans="1:14" x14ac:dyDescent="0.25">
      <c r="A88" t="s">
        <v>52</v>
      </c>
      <c r="B88" s="26">
        <v>24.337784955120004</v>
      </c>
      <c r="C88" s="26">
        <v>33.609322080879998</v>
      </c>
      <c r="D88" s="4"/>
      <c r="E88" s="4">
        <v>0</v>
      </c>
      <c r="F88" s="4"/>
      <c r="G88" s="4"/>
      <c r="H88" s="4">
        <v>0</v>
      </c>
      <c r="I88" s="4"/>
      <c r="J88" s="4"/>
      <c r="K88" s="4"/>
      <c r="L88" s="4"/>
      <c r="M88" s="13">
        <f t="shared" si="2"/>
        <v>0</v>
      </c>
      <c r="N88" s="13">
        <f t="shared" si="3"/>
        <v>0</v>
      </c>
    </row>
    <row r="89" spans="1:14" x14ac:dyDescent="0.25">
      <c r="A89" t="s">
        <v>53</v>
      </c>
      <c r="B89" s="26">
        <v>25.496727095840001</v>
      </c>
      <c r="C89" s="26">
        <v>35.92720636232</v>
      </c>
      <c r="D89" s="4"/>
      <c r="E89" s="4"/>
      <c r="F89" s="4"/>
      <c r="G89" s="4"/>
      <c r="H89" s="4"/>
      <c r="I89" s="4"/>
      <c r="J89" s="4"/>
      <c r="K89" s="4"/>
      <c r="L89" s="4"/>
      <c r="M89" s="13">
        <f t="shared" si="2"/>
        <v>0</v>
      </c>
      <c r="N89" s="13">
        <f t="shared" si="3"/>
        <v>0</v>
      </c>
    </row>
    <row r="90" spans="1:14" x14ac:dyDescent="0.25">
      <c r="A90" t="s">
        <v>54</v>
      </c>
      <c r="B90" s="26">
        <v>28.973553517999999</v>
      </c>
      <c r="C90" s="26">
        <v>39.404032784480002</v>
      </c>
      <c r="D90" s="4"/>
      <c r="E90" s="4"/>
      <c r="F90" s="4"/>
      <c r="G90" s="4"/>
      <c r="H90" s="4"/>
      <c r="I90" s="4"/>
      <c r="J90" s="4"/>
      <c r="K90" s="4"/>
      <c r="L90" s="4"/>
      <c r="M90" s="13">
        <f t="shared" si="2"/>
        <v>0</v>
      </c>
      <c r="N90" s="13">
        <f t="shared" si="3"/>
        <v>0</v>
      </c>
    </row>
    <row r="91" spans="1:14" x14ac:dyDescent="0.25">
      <c r="A91" t="s">
        <v>55</v>
      </c>
      <c r="B91" s="26">
        <v>32.450379940159998</v>
      </c>
      <c r="C91" s="26">
        <v>41.72191706592001</v>
      </c>
      <c r="D91" s="4"/>
      <c r="E91" s="4"/>
      <c r="F91" s="4"/>
      <c r="G91" s="4"/>
      <c r="H91" s="4"/>
      <c r="I91" s="4"/>
      <c r="J91" s="4"/>
      <c r="K91" s="4"/>
      <c r="L91" s="4"/>
      <c r="M91" s="13">
        <f t="shared" si="2"/>
        <v>0</v>
      </c>
      <c r="N91" s="13">
        <f t="shared" si="3"/>
        <v>0</v>
      </c>
    </row>
    <row r="92" spans="1:14" x14ac:dyDescent="0.25">
      <c r="A92" t="s">
        <v>56</v>
      </c>
      <c r="B92" s="26">
        <v>33.609322080879998</v>
      </c>
      <c r="C92" s="26">
        <v>48.675569910240007</v>
      </c>
      <c r="D92" s="4"/>
      <c r="E92" s="4"/>
      <c r="F92" s="4"/>
      <c r="G92" s="29"/>
      <c r="H92" s="29"/>
      <c r="I92" s="29"/>
      <c r="J92" s="29"/>
      <c r="K92" s="4"/>
      <c r="L92" s="4"/>
      <c r="M92" s="13">
        <f t="shared" si="2"/>
        <v>0</v>
      </c>
      <c r="N92" s="13">
        <f t="shared" si="3"/>
        <v>0</v>
      </c>
    </row>
    <row r="93" spans="1:14" x14ac:dyDescent="0.25">
      <c r="A93" t="s">
        <v>146</v>
      </c>
      <c r="B93" s="26">
        <v>35.92720636232</v>
      </c>
      <c r="C93" s="13"/>
      <c r="D93" s="4"/>
      <c r="E93" s="4"/>
      <c r="F93" s="28"/>
      <c r="G93" s="31"/>
      <c r="H93" s="30"/>
      <c r="I93" s="30"/>
      <c r="J93" s="30"/>
      <c r="K93" s="1"/>
      <c r="L93" s="1"/>
      <c r="M93" s="13">
        <f t="shared" si="2"/>
        <v>0</v>
      </c>
      <c r="N93" s="13">
        <f t="shared" si="3"/>
        <v>0</v>
      </c>
    </row>
    <row r="94" spans="1:14" x14ac:dyDescent="0.25">
      <c r="A94" t="s">
        <v>147</v>
      </c>
      <c r="B94" s="26">
        <v>39.404032784480002</v>
      </c>
      <c r="C94" s="13"/>
      <c r="D94" s="4"/>
      <c r="E94" s="4"/>
      <c r="F94" s="28"/>
      <c r="G94" s="32"/>
      <c r="I94" s="1"/>
      <c r="J94" s="1"/>
      <c r="K94" s="1"/>
      <c r="L94" s="1"/>
      <c r="M94" s="13">
        <f t="shared" si="2"/>
        <v>0</v>
      </c>
      <c r="N94" s="13">
        <f t="shared" si="3"/>
        <v>0</v>
      </c>
    </row>
    <row r="95" spans="1:14" x14ac:dyDescent="0.25">
      <c r="A95" t="s">
        <v>148</v>
      </c>
      <c r="B95" s="26">
        <v>41.72191706592001</v>
      </c>
      <c r="C95" s="13"/>
      <c r="D95" s="4"/>
      <c r="E95" s="4"/>
      <c r="F95" s="28"/>
      <c r="G95" s="32"/>
      <c r="I95" s="1"/>
      <c r="J95" s="1"/>
      <c r="K95" s="1"/>
      <c r="L95" s="1"/>
      <c r="M95" s="13">
        <f t="shared" si="2"/>
        <v>0</v>
      </c>
      <c r="N95" s="13">
        <f t="shared" si="3"/>
        <v>0</v>
      </c>
    </row>
    <row r="96" spans="1:14" x14ac:dyDescent="0.25">
      <c r="A96" t="s">
        <v>149</v>
      </c>
      <c r="B96" s="26">
        <v>46.357685628800006</v>
      </c>
      <c r="C96" s="13"/>
      <c r="D96" s="4"/>
      <c r="E96" s="4"/>
      <c r="F96" s="28"/>
      <c r="G96" s="32"/>
      <c r="I96" s="1"/>
      <c r="J96" s="1"/>
      <c r="K96" s="1"/>
      <c r="L96" s="1"/>
      <c r="M96" s="13">
        <f t="shared" si="2"/>
        <v>0</v>
      </c>
      <c r="N96" s="13">
        <f t="shared" si="3"/>
        <v>0</v>
      </c>
    </row>
    <row r="97" spans="1:14" x14ac:dyDescent="0.25">
      <c r="A97" t="s">
        <v>150</v>
      </c>
      <c r="B97" s="26">
        <v>50.993454191680001</v>
      </c>
      <c r="C97" s="13"/>
      <c r="D97" s="4"/>
      <c r="E97" s="4"/>
      <c r="F97" s="28"/>
      <c r="G97" s="33"/>
      <c r="H97" s="34"/>
      <c r="I97" s="34"/>
      <c r="J97" s="34"/>
      <c r="K97" s="1"/>
      <c r="L97" s="1"/>
      <c r="M97" s="13">
        <f t="shared" si="2"/>
        <v>0</v>
      </c>
      <c r="N97" s="13">
        <f t="shared" si="3"/>
        <v>0</v>
      </c>
    </row>
    <row r="98" spans="1:14" x14ac:dyDescent="0.25">
      <c r="D98" s="10" t="s">
        <v>112</v>
      </c>
      <c r="E98" s="11" t="s">
        <v>113</v>
      </c>
      <c r="F98" s="11" t="s">
        <v>114</v>
      </c>
      <c r="G98" s="11" t="s">
        <v>260</v>
      </c>
      <c r="H98" s="11" t="s">
        <v>214</v>
      </c>
      <c r="I98" s="11" t="s">
        <v>265</v>
      </c>
      <c r="J98" s="11" t="s">
        <v>215</v>
      </c>
      <c r="K98" s="11" t="s">
        <v>267</v>
      </c>
      <c r="L98" s="12" t="s">
        <v>268</v>
      </c>
      <c r="M98" s="13"/>
      <c r="N98" s="13"/>
    </row>
    <row r="99" spans="1:14" x14ac:dyDescent="0.25">
      <c r="A99" t="s">
        <v>57</v>
      </c>
      <c r="B99" s="26">
        <v>23.178842814400003</v>
      </c>
      <c r="C99" s="26">
        <v>31.291437799439997</v>
      </c>
      <c r="D99" s="4"/>
      <c r="E99" s="4"/>
      <c r="F99" s="4"/>
      <c r="G99" s="4"/>
      <c r="H99" s="4"/>
      <c r="I99" s="4"/>
      <c r="J99" s="28"/>
      <c r="K99" s="4"/>
      <c r="L99" s="4"/>
      <c r="M99" s="13">
        <f t="shared" si="2"/>
        <v>0</v>
      </c>
      <c r="N99" s="13">
        <f t="shared" si="3"/>
        <v>0</v>
      </c>
    </row>
    <row r="100" spans="1:14" x14ac:dyDescent="0.25">
      <c r="A100" t="s">
        <v>58</v>
      </c>
      <c r="B100" s="26">
        <v>24.337784955120004</v>
      </c>
      <c r="C100" s="26">
        <v>33.609322080879998</v>
      </c>
      <c r="D100" s="4"/>
      <c r="E100" s="4">
        <v>0</v>
      </c>
      <c r="F100" s="4"/>
      <c r="G100" s="4"/>
      <c r="H100" s="4">
        <v>0</v>
      </c>
      <c r="I100" s="4"/>
      <c r="J100" s="28"/>
      <c r="K100" s="4"/>
      <c r="L100" s="4"/>
      <c r="M100" s="13">
        <f t="shared" si="2"/>
        <v>0</v>
      </c>
      <c r="N100" s="13">
        <f t="shared" si="3"/>
        <v>0</v>
      </c>
    </row>
    <row r="101" spans="1:14" x14ac:dyDescent="0.25">
      <c r="A101" t="s">
        <v>59</v>
      </c>
      <c r="B101" s="26">
        <v>26.655669236560001</v>
      </c>
      <c r="C101" s="26">
        <v>37.086148503040008</v>
      </c>
      <c r="D101" s="4"/>
      <c r="E101" s="4"/>
      <c r="F101" s="4"/>
      <c r="G101" s="4"/>
      <c r="H101" s="4"/>
      <c r="I101" s="4"/>
      <c r="J101" s="28"/>
      <c r="K101" s="4"/>
      <c r="L101" s="4"/>
      <c r="M101" s="13">
        <f t="shared" si="2"/>
        <v>0</v>
      </c>
      <c r="N101" s="13">
        <f t="shared" si="3"/>
        <v>0</v>
      </c>
    </row>
    <row r="102" spans="1:14" x14ac:dyDescent="0.25">
      <c r="A102" t="s">
        <v>60</v>
      </c>
      <c r="B102" s="26">
        <v>30.132495658719996</v>
      </c>
      <c r="C102" s="26">
        <v>40.562974925199995</v>
      </c>
      <c r="D102" s="4"/>
      <c r="E102" s="4"/>
      <c r="F102" s="4"/>
      <c r="G102" s="4"/>
      <c r="H102" s="4"/>
      <c r="I102" s="4"/>
      <c r="J102" s="28"/>
      <c r="K102" s="4"/>
      <c r="L102" s="4"/>
      <c r="M102" s="13">
        <f t="shared" si="2"/>
        <v>0</v>
      </c>
      <c r="N102" s="13">
        <f t="shared" si="3"/>
        <v>0</v>
      </c>
    </row>
    <row r="103" spans="1:14" x14ac:dyDescent="0.25">
      <c r="A103" t="s">
        <v>61</v>
      </c>
      <c r="B103" s="26">
        <v>33.609322080879998</v>
      </c>
      <c r="C103" s="26">
        <v>44.039801347360005</v>
      </c>
      <c r="D103" s="4"/>
      <c r="E103" s="4"/>
      <c r="F103" s="4"/>
      <c r="G103" s="4"/>
      <c r="H103" s="4"/>
      <c r="I103" s="4"/>
      <c r="J103" s="28"/>
      <c r="K103" s="4"/>
      <c r="L103" s="4"/>
      <c r="M103" s="13">
        <f t="shared" si="2"/>
        <v>0</v>
      </c>
      <c r="N103" s="13">
        <f t="shared" si="3"/>
        <v>0</v>
      </c>
    </row>
    <row r="104" spans="1:14" s="2" customFormat="1" x14ac:dyDescent="0.25">
      <c r="A104" t="s">
        <v>62</v>
      </c>
      <c r="B104" s="26">
        <v>34.768264221599999</v>
      </c>
      <c r="C104" s="26">
        <v>50.993454191680001</v>
      </c>
      <c r="D104" s="4"/>
      <c r="E104" s="4"/>
      <c r="F104" s="4"/>
      <c r="G104" s="4"/>
      <c r="H104" s="4"/>
      <c r="I104" s="4"/>
      <c r="J104" s="28"/>
      <c r="K104" s="4"/>
      <c r="L104" s="4"/>
      <c r="M104" s="13">
        <f t="shared" si="2"/>
        <v>0</v>
      </c>
      <c r="N104" s="13">
        <f t="shared" si="3"/>
        <v>0</v>
      </c>
    </row>
    <row r="105" spans="1:14" s="2" customFormat="1" x14ac:dyDescent="0.25">
      <c r="A105" t="s">
        <v>8</v>
      </c>
      <c r="C105"/>
      <c r="D105" s="10" t="s">
        <v>112</v>
      </c>
      <c r="E105" s="11" t="s">
        <v>113</v>
      </c>
      <c r="F105" s="11" t="s">
        <v>114</v>
      </c>
      <c r="G105" s="11" t="s">
        <v>260</v>
      </c>
      <c r="H105" s="11" t="s">
        <v>214</v>
      </c>
      <c r="I105" s="11" t="s">
        <v>265</v>
      </c>
      <c r="J105" s="11" t="s">
        <v>215</v>
      </c>
      <c r="K105" s="11" t="s">
        <v>267</v>
      </c>
      <c r="L105" s="12" t="s">
        <v>268</v>
      </c>
      <c r="M105" s="13"/>
      <c r="N105" s="13"/>
    </row>
    <row r="106" spans="1:14" s="2" customFormat="1" x14ac:dyDescent="0.25">
      <c r="A106" t="s">
        <v>63</v>
      </c>
      <c r="B106" s="26">
        <v>23.178842814400003</v>
      </c>
      <c r="C106" s="26">
        <v>31.291437799439997</v>
      </c>
      <c r="D106" s="4"/>
      <c r="E106" s="4"/>
      <c r="F106" s="4"/>
      <c r="G106" s="4"/>
      <c r="H106" s="4"/>
      <c r="I106" s="4"/>
      <c r="J106" s="28"/>
      <c r="K106" s="4"/>
      <c r="L106" s="4"/>
      <c r="M106" s="13">
        <f t="shared" si="2"/>
        <v>0</v>
      </c>
      <c r="N106" s="13">
        <f t="shared" si="3"/>
        <v>0</v>
      </c>
    </row>
    <row r="107" spans="1:14" s="2" customFormat="1" x14ac:dyDescent="0.25">
      <c r="A107" t="s">
        <v>64</v>
      </c>
      <c r="B107" s="26">
        <v>25.496727095840001</v>
      </c>
      <c r="C107" s="26">
        <v>34.768264221599999</v>
      </c>
      <c r="D107" s="4"/>
      <c r="E107" s="4">
        <v>0</v>
      </c>
      <c r="F107" s="4"/>
      <c r="G107" s="4"/>
      <c r="H107" s="4">
        <v>0</v>
      </c>
      <c r="I107" s="4"/>
      <c r="J107" s="28"/>
      <c r="K107" s="4"/>
      <c r="L107" s="4"/>
      <c r="M107" s="13">
        <f t="shared" si="2"/>
        <v>0</v>
      </c>
      <c r="N107" s="13">
        <f t="shared" si="3"/>
        <v>0</v>
      </c>
    </row>
    <row r="108" spans="1:14" s="2" customFormat="1" x14ac:dyDescent="0.25">
      <c r="A108" t="s">
        <v>65</v>
      </c>
      <c r="B108" s="26">
        <v>28.973553517999999</v>
      </c>
      <c r="C108" s="26">
        <v>38.245090643760001</v>
      </c>
      <c r="D108" s="4"/>
      <c r="E108" s="4"/>
      <c r="F108" s="4"/>
      <c r="G108" s="4"/>
      <c r="H108" s="4"/>
      <c r="I108" s="4"/>
      <c r="J108" s="28"/>
      <c r="K108" s="4"/>
      <c r="L108" s="4"/>
      <c r="M108" s="13">
        <f t="shared" si="2"/>
        <v>0</v>
      </c>
      <c r="N108" s="13">
        <f t="shared" si="3"/>
        <v>0</v>
      </c>
    </row>
    <row r="109" spans="1:14" s="2" customFormat="1" x14ac:dyDescent="0.25">
      <c r="A109" t="s">
        <v>66</v>
      </c>
      <c r="B109" s="26">
        <v>31.291437799439997</v>
      </c>
      <c r="C109" s="26">
        <v>42.880859206640004</v>
      </c>
      <c r="D109" s="4"/>
      <c r="E109" s="4"/>
      <c r="F109" s="4"/>
      <c r="G109" s="4"/>
      <c r="H109" s="4"/>
      <c r="I109" s="4"/>
      <c r="J109" s="28"/>
      <c r="K109" s="4"/>
      <c r="L109" s="4"/>
      <c r="M109" s="13">
        <f t="shared" si="2"/>
        <v>0</v>
      </c>
      <c r="N109" s="13">
        <f t="shared" si="3"/>
        <v>0</v>
      </c>
    </row>
    <row r="110" spans="1:14" s="2" customFormat="1" x14ac:dyDescent="0.25">
      <c r="A110" t="s">
        <v>67</v>
      </c>
      <c r="B110" s="26">
        <v>33.609322080879998</v>
      </c>
      <c r="C110" s="26">
        <v>46.357685628800006</v>
      </c>
      <c r="D110" s="4"/>
      <c r="E110" s="4"/>
      <c r="F110" s="4"/>
      <c r="G110" s="4"/>
      <c r="H110" s="4"/>
      <c r="I110" s="4"/>
      <c r="J110" s="28"/>
      <c r="K110" s="4"/>
      <c r="L110" s="4"/>
      <c r="M110" s="13">
        <f t="shared" si="2"/>
        <v>0</v>
      </c>
      <c r="N110" s="13">
        <f t="shared" si="3"/>
        <v>0</v>
      </c>
    </row>
    <row r="111" spans="1:14" s="2" customFormat="1" x14ac:dyDescent="0.25">
      <c r="A111" t="s">
        <v>68</v>
      </c>
      <c r="B111" s="26">
        <v>39.404032784480002</v>
      </c>
      <c r="C111" s="26">
        <v>53.311338473120003</v>
      </c>
      <c r="D111" s="4"/>
      <c r="E111" s="4"/>
      <c r="F111" s="4"/>
      <c r="G111" s="4"/>
      <c r="H111" s="4"/>
      <c r="I111" s="4"/>
      <c r="J111" s="28"/>
      <c r="K111" s="4"/>
      <c r="L111" s="4"/>
      <c r="M111" s="13">
        <f t="shared" si="2"/>
        <v>0</v>
      </c>
      <c r="N111" s="13">
        <f t="shared" si="3"/>
        <v>0</v>
      </c>
    </row>
    <row r="112" spans="1:14" s="2" customFormat="1" x14ac:dyDescent="0.25">
      <c r="A112" t="s">
        <v>8</v>
      </c>
      <c r="C112"/>
      <c r="D112" s="10" t="s">
        <v>112</v>
      </c>
      <c r="E112" s="11" t="s">
        <v>113</v>
      </c>
      <c r="F112" s="11" t="s">
        <v>114</v>
      </c>
      <c r="G112" s="11" t="s">
        <v>260</v>
      </c>
      <c r="H112" s="11" t="s">
        <v>214</v>
      </c>
      <c r="I112" s="11" t="s">
        <v>265</v>
      </c>
      <c r="J112" s="11" t="s">
        <v>215</v>
      </c>
      <c r="K112" s="11" t="s">
        <v>267</v>
      </c>
      <c r="L112" s="12" t="s">
        <v>268</v>
      </c>
      <c r="M112" s="13"/>
      <c r="N112" s="13"/>
    </row>
    <row r="113" spans="1:14" s="2" customFormat="1" x14ac:dyDescent="0.25">
      <c r="A113" t="s">
        <v>69</v>
      </c>
      <c r="B113" s="26">
        <v>24.337784955120004</v>
      </c>
      <c r="C113" s="26">
        <v>33.609322080879998</v>
      </c>
      <c r="D113" s="4"/>
      <c r="E113" s="4"/>
      <c r="F113" s="4"/>
      <c r="G113" s="4"/>
      <c r="H113" s="4"/>
      <c r="I113" s="4"/>
      <c r="J113" s="28"/>
      <c r="K113" s="4"/>
      <c r="L113" s="4"/>
      <c r="M113" s="13">
        <f t="shared" si="2"/>
        <v>0</v>
      </c>
      <c r="N113" s="13">
        <f t="shared" si="3"/>
        <v>0</v>
      </c>
    </row>
    <row r="114" spans="1:14" s="2" customFormat="1" x14ac:dyDescent="0.25">
      <c r="A114" t="s">
        <v>70</v>
      </c>
      <c r="B114" s="26">
        <v>26.655669236560001</v>
      </c>
      <c r="C114" s="26">
        <v>35.92720636232</v>
      </c>
      <c r="D114" s="4"/>
      <c r="E114" s="4">
        <v>0</v>
      </c>
      <c r="F114" s="4"/>
      <c r="G114" s="4"/>
      <c r="H114" s="4">
        <v>0</v>
      </c>
      <c r="I114" s="4"/>
      <c r="J114" s="28"/>
      <c r="K114" s="4"/>
      <c r="L114" s="4"/>
      <c r="M114" s="13">
        <f t="shared" si="2"/>
        <v>0</v>
      </c>
      <c r="N114" s="13">
        <f t="shared" si="3"/>
        <v>0</v>
      </c>
    </row>
    <row r="115" spans="1:14" s="2" customFormat="1" x14ac:dyDescent="0.25">
      <c r="A115" t="s">
        <v>71</v>
      </c>
      <c r="B115" s="26">
        <v>28.973553517999999</v>
      </c>
      <c r="C115" s="26">
        <v>38.245090643760001</v>
      </c>
      <c r="D115" s="4"/>
      <c r="E115" s="4"/>
      <c r="F115" s="4"/>
      <c r="G115" s="4"/>
      <c r="H115" s="4"/>
      <c r="I115" s="4"/>
      <c r="J115" s="28"/>
      <c r="K115" s="4"/>
      <c r="L115" s="4"/>
      <c r="M115" s="13">
        <f t="shared" si="2"/>
        <v>0</v>
      </c>
      <c r="N115" s="13">
        <f t="shared" si="3"/>
        <v>0</v>
      </c>
    </row>
    <row r="116" spans="1:14" s="2" customFormat="1" x14ac:dyDescent="0.25">
      <c r="A116" t="s">
        <v>72</v>
      </c>
      <c r="B116" s="26">
        <v>32.450379940159998</v>
      </c>
      <c r="C116" s="26">
        <v>44.039801347360005</v>
      </c>
      <c r="D116" s="4"/>
      <c r="E116" s="4"/>
      <c r="F116" s="4"/>
      <c r="G116" s="4"/>
      <c r="H116" s="4"/>
      <c r="I116" s="4"/>
      <c r="J116" s="28"/>
      <c r="K116" s="4"/>
      <c r="L116" s="4"/>
      <c r="M116" s="13">
        <f t="shared" si="2"/>
        <v>0</v>
      </c>
      <c r="N116" s="13">
        <f t="shared" si="3"/>
        <v>0</v>
      </c>
    </row>
    <row r="117" spans="1:14" s="2" customFormat="1" x14ac:dyDescent="0.25">
      <c r="A117" t="s">
        <v>73</v>
      </c>
      <c r="B117" s="26">
        <v>34.768264221599999</v>
      </c>
      <c r="C117" s="26">
        <v>46.357685628800006</v>
      </c>
      <c r="D117" s="4"/>
      <c r="E117" s="4"/>
      <c r="F117" s="4"/>
      <c r="G117" s="4"/>
      <c r="H117" s="4"/>
      <c r="I117" s="4"/>
      <c r="J117" s="28"/>
      <c r="K117" s="4"/>
      <c r="L117" s="4"/>
      <c r="M117" s="13">
        <f t="shared" si="2"/>
        <v>0</v>
      </c>
      <c r="N117" s="13">
        <f t="shared" si="3"/>
        <v>0</v>
      </c>
    </row>
    <row r="118" spans="1:14" s="2" customFormat="1" x14ac:dyDescent="0.25">
      <c r="A118" t="s">
        <v>74</v>
      </c>
      <c r="B118" s="26">
        <v>39.404032784480002</v>
      </c>
      <c r="C118" s="26">
        <v>53.311338473120003</v>
      </c>
      <c r="D118" s="4"/>
      <c r="E118" s="4"/>
      <c r="F118" s="4"/>
      <c r="G118" s="29"/>
      <c r="H118" s="29"/>
      <c r="I118" s="29"/>
      <c r="J118" s="37"/>
      <c r="K118" s="29"/>
      <c r="L118" s="29"/>
      <c r="M118" s="13">
        <f t="shared" si="2"/>
        <v>0</v>
      </c>
      <c r="N118" s="13">
        <f t="shared" si="3"/>
        <v>0</v>
      </c>
    </row>
    <row r="119" spans="1:14" s="2" customFormat="1" x14ac:dyDescent="0.25">
      <c r="A119" t="s">
        <v>151</v>
      </c>
      <c r="B119" s="26">
        <v>42.880859206640004</v>
      </c>
      <c r="C119" s="23"/>
      <c r="D119" s="4"/>
      <c r="E119" s="4"/>
      <c r="F119" s="28"/>
      <c r="G119" s="31"/>
      <c r="H119" s="30"/>
      <c r="I119" s="30"/>
      <c r="J119" s="30"/>
      <c r="K119" s="30"/>
      <c r="L119" s="30"/>
      <c r="M119" s="13">
        <f t="shared" si="2"/>
        <v>0</v>
      </c>
      <c r="N119" s="13">
        <f t="shared" si="3"/>
        <v>0</v>
      </c>
    </row>
    <row r="120" spans="1:14" s="2" customFormat="1" x14ac:dyDescent="0.25">
      <c r="A120" t="s">
        <v>152</v>
      </c>
      <c r="B120" s="26">
        <v>47.516627769520007</v>
      </c>
      <c r="C120" s="23"/>
      <c r="D120" s="4"/>
      <c r="E120" s="4"/>
      <c r="F120" s="28"/>
      <c r="G120" s="32"/>
      <c r="H120" s="1"/>
      <c r="I120" s="1"/>
      <c r="J120" s="1"/>
      <c r="K120" s="1"/>
      <c r="L120" s="1"/>
      <c r="M120" s="13">
        <f t="shared" si="2"/>
        <v>0</v>
      </c>
      <c r="N120" s="13">
        <f t="shared" si="3"/>
        <v>0</v>
      </c>
    </row>
    <row r="121" spans="1:14" s="2" customFormat="1" x14ac:dyDescent="0.25">
      <c r="A121" t="s">
        <v>153</v>
      </c>
      <c r="B121" s="26">
        <v>52.152396332400009</v>
      </c>
      <c r="C121" s="23"/>
      <c r="D121" s="4"/>
      <c r="E121" s="4"/>
      <c r="F121" s="28"/>
      <c r="G121" s="32"/>
      <c r="H121" s="1"/>
      <c r="I121" s="1"/>
      <c r="J121" s="1"/>
      <c r="K121" s="1"/>
      <c r="L121" s="1"/>
      <c r="M121" s="13">
        <f t="shared" si="2"/>
        <v>0</v>
      </c>
      <c r="N121" s="13">
        <f t="shared" si="3"/>
        <v>0</v>
      </c>
    </row>
    <row r="122" spans="1:14" s="2" customFormat="1" x14ac:dyDescent="0.25">
      <c r="A122" t="s">
        <v>154</v>
      </c>
      <c r="B122" s="26">
        <v>54.470280613840004</v>
      </c>
      <c r="C122" s="23"/>
      <c r="D122" s="4"/>
      <c r="E122" s="4"/>
      <c r="F122" s="28"/>
      <c r="G122" s="32"/>
      <c r="H122" s="1"/>
      <c r="I122" s="1"/>
      <c r="J122" s="1"/>
      <c r="K122" s="1"/>
      <c r="L122" s="1"/>
      <c r="M122" s="13">
        <f t="shared" si="2"/>
        <v>0</v>
      </c>
      <c r="N122" s="13">
        <f t="shared" si="3"/>
        <v>0</v>
      </c>
    </row>
    <row r="123" spans="1:14" s="2" customFormat="1" x14ac:dyDescent="0.25">
      <c r="A123" t="s">
        <v>155</v>
      </c>
      <c r="B123" s="26">
        <v>57.947107035999998</v>
      </c>
      <c r="C123" s="23"/>
      <c r="D123" s="4"/>
      <c r="E123" s="4"/>
      <c r="F123" s="28"/>
      <c r="G123" s="32"/>
      <c r="H123" s="1"/>
      <c r="I123" s="1"/>
      <c r="J123" s="1"/>
      <c r="K123" s="1"/>
      <c r="L123" s="1"/>
      <c r="M123" s="13">
        <f t="shared" si="2"/>
        <v>0</v>
      </c>
      <c r="N123" s="13">
        <f t="shared" si="3"/>
        <v>0</v>
      </c>
    </row>
    <row r="124" spans="1:14" s="2" customFormat="1" x14ac:dyDescent="0.25">
      <c r="A124" t="s">
        <v>8</v>
      </c>
      <c r="C124"/>
      <c r="D124" s="10" t="s">
        <v>112</v>
      </c>
      <c r="E124" s="11" t="s">
        <v>113</v>
      </c>
      <c r="F124" s="11" t="s">
        <v>114</v>
      </c>
      <c r="G124" s="24" t="s">
        <v>260</v>
      </c>
      <c r="H124" s="24" t="s">
        <v>214</v>
      </c>
      <c r="I124" s="24" t="s">
        <v>265</v>
      </c>
      <c r="J124" s="24" t="s">
        <v>215</v>
      </c>
      <c r="K124" s="24" t="s">
        <v>267</v>
      </c>
      <c r="L124" s="25" t="s">
        <v>268</v>
      </c>
      <c r="M124" s="13"/>
      <c r="N124" s="13"/>
    </row>
    <row r="125" spans="1:14" s="2" customFormat="1" x14ac:dyDescent="0.25">
      <c r="A125" t="s">
        <v>75</v>
      </c>
      <c r="B125" s="26">
        <v>25.496727095840001</v>
      </c>
      <c r="C125" s="26">
        <v>33.609322080879998</v>
      </c>
      <c r="D125" s="4"/>
      <c r="E125" s="4"/>
      <c r="F125" s="4"/>
      <c r="G125" s="4"/>
      <c r="H125" s="4"/>
      <c r="I125" s="4"/>
      <c r="J125" s="28"/>
      <c r="K125" s="4"/>
      <c r="L125" s="4"/>
      <c r="M125" s="13">
        <f t="shared" si="2"/>
        <v>0</v>
      </c>
      <c r="N125" s="13">
        <f t="shared" si="3"/>
        <v>0</v>
      </c>
    </row>
    <row r="126" spans="1:14" s="2" customFormat="1" x14ac:dyDescent="0.25">
      <c r="A126" t="s">
        <v>76</v>
      </c>
      <c r="B126" s="26">
        <v>27.814611377279995</v>
      </c>
      <c r="C126" s="26">
        <v>37.086148503040008</v>
      </c>
      <c r="D126" s="4"/>
      <c r="E126" s="4">
        <v>0</v>
      </c>
      <c r="F126" s="4"/>
      <c r="G126" s="4"/>
      <c r="H126" s="4">
        <v>0</v>
      </c>
      <c r="I126" s="4"/>
      <c r="J126" s="28"/>
      <c r="K126" s="4"/>
      <c r="L126" s="4"/>
      <c r="M126" s="13">
        <f t="shared" si="2"/>
        <v>0</v>
      </c>
      <c r="N126" s="13">
        <f t="shared" si="3"/>
        <v>0</v>
      </c>
    </row>
    <row r="127" spans="1:14" s="2" customFormat="1" x14ac:dyDescent="0.25">
      <c r="A127" t="s">
        <v>77</v>
      </c>
      <c r="B127" s="26">
        <v>30.132495658719996</v>
      </c>
      <c r="C127" s="26">
        <v>39.404032784480002</v>
      </c>
      <c r="D127" s="4"/>
      <c r="E127" s="4"/>
      <c r="F127" s="4"/>
      <c r="G127" s="4"/>
      <c r="H127" s="4"/>
      <c r="I127" s="4"/>
      <c r="J127" s="28"/>
      <c r="K127" s="4"/>
      <c r="L127" s="4"/>
      <c r="M127" s="13">
        <f t="shared" si="2"/>
        <v>0</v>
      </c>
      <c r="N127" s="13">
        <f t="shared" si="3"/>
        <v>0</v>
      </c>
    </row>
    <row r="128" spans="1:14" s="2" customFormat="1" x14ac:dyDescent="0.25">
      <c r="A128" t="s">
        <v>78</v>
      </c>
      <c r="B128" s="26">
        <v>33.609322080879998</v>
      </c>
      <c r="C128" s="26">
        <v>44.039801347360005</v>
      </c>
      <c r="D128" s="4"/>
      <c r="E128" s="4"/>
      <c r="F128" s="4"/>
      <c r="G128" s="4"/>
      <c r="H128" s="4"/>
      <c r="I128" s="4"/>
      <c r="J128" s="28"/>
      <c r="K128" s="4"/>
      <c r="L128" s="4"/>
      <c r="M128" s="13">
        <f t="shared" si="2"/>
        <v>0</v>
      </c>
      <c r="N128" s="13">
        <f t="shared" si="3"/>
        <v>0</v>
      </c>
    </row>
    <row r="129" spans="1:14" s="2" customFormat="1" x14ac:dyDescent="0.25">
      <c r="A129" t="s">
        <v>79</v>
      </c>
      <c r="B129" s="26">
        <v>35.92720636232</v>
      </c>
      <c r="C129" s="26">
        <v>47.516627769520007</v>
      </c>
      <c r="D129" s="4"/>
      <c r="E129" s="4"/>
      <c r="F129" s="4"/>
      <c r="G129" s="4"/>
      <c r="H129" s="4"/>
      <c r="I129" s="4"/>
      <c r="J129" s="28"/>
      <c r="K129" s="4"/>
      <c r="L129" s="4"/>
      <c r="M129" s="13">
        <f t="shared" si="2"/>
        <v>0</v>
      </c>
      <c r="N129" s="13">
        <f t="shared" si="3"/>
        <v>0</v>
      </c>
    </row>
    <row r="130" spans="1:14" s="2" customFormat="1" x14ac:dyDescent="0.25">
      <c r="A130" t="s">
        <v>80</v>
      </c>
      <c r="B130" s="26">
        <v>41.72191706592001</v>
      </c>
      <c r="C130" s="26">
        <v>54.470280613840004</v>
      </c>
      <c r="D130" s="4"/>
      <c r="E130" s="4"/>
      <c r="F130" s="4"/>
      <c r="G130" s="29"/>
      <c r="H130" s="29"/>
      <c r="I130" s="29"/>
      <c r="J130" s="37"/>
      <c r="K130" s="4"/>
      <c r="L130" s="4"/>
      <c r="M130" s="13">
        <f t="shared" si="2"/>
        <v>0</v>
      </c>
      <c r="N130" s="13">
        <f t="shared" si="3"/>
        <v>0</v>
      </c>
    </row>
    <row r="131" spans="1:14" s="2" customFormat="1" x14ac:dyDescent="0.25">
      <c r="A131" t="s">
        <v>156</v>
      </c>
      <c r="B131" s="26">
        <v>44.039801347360005</v>
      </c>
      <c r="C131" s="13"/>
      <c r="D131" s="4"/>
      <c r="E131" s="4"/>
      <c r="F131" s="28"/>
      <c r="G131" s="31"/>
      <c r="H131" s="30"/>
      <c r="I131" s="30"/>
      <c r="J131" s="30"/>
      <c r="K131" s="1"/>
      <c r="L131" s="1"/>
      <c r="M131" s="13">
        <f t="shared" si="2"/>
        <v>0</v>
      </c>
      <c r="N131" s="13">
        <f t="shared" si="3"/>
        <v>0</v>
      </c>
    </row>
    <row r="132" spans="1:14" s="2" customFormat="1" x14ac:dyDescent="0.25">
      <c r="A132" t="s">
        <v>157</v>
      </c>
      <c r="B132" s="26">
        <v>49.834512050960001</v>
      </c>
      <c r="C132" s="13"/>
      <c r="D132" s="4"/>
      <c r="E132" s="4"/>
      <c r="F132" s="28"/>
      <c r="G132" s="32"/>
      <c r="H132" s="1"/>
      <c r="I132" s="1"/>
      <c r="J132" s="1"/>
      <c r="K132" s="1"/>
      <c r="L132" s="1"/>
      <c r="M132" s="13">
        <f t="shared" ref="M132:M195" si="4">IFERROR((ROUND((B132*D132)+((B132*E132)*1.15)+(B132*F132*1.35),2)),"REVISAR")</f>
        <v>0</v>
      </c>
      <c r="N132" s="13">
        <f t="shared" ref="N132:N195" si="5">IFERROR((ROUND((G132*C132)+(H132*C132*1.1)+(I132*C132*1.15)+(J132*C132*1.15*1.1)+(K132*C132*1.35)+(L132*C132*1.35*1.1),2)),"REVISAR")</f>
        <v>0</v>
      </c>
    </row>
    <row r="133" spans="1:14" s="2" customFormat="1" x14ac:dyDescent="0.25">
      <c r="A133" t="s">
        <v>158</v>
      </c>
      <c r="B133" s="26">
        <v>54.470280613840004</v>
      </c>
      <c r="C133" s="13"/>
      <c r="D133" s="4"/>
      <c r="E133" s="4"/>
      <c r="F133" s="28"/>
      <c r="G133" s="32"/>
      <c r="H133" s="1"/>
      <c r="I133" s="1"/>
      <c r="J133" s="1"/>
      <c r="K133" s="1"/>
      <c r="L133" s="1"/>
      <c r="M133" s="13">
        <f t="shared" si="4"/>
        <v>0</v>
      </c>
      <c r="N133" s="13">
        <f t="shared" si="5"/>
        <v>0</v>
      </c>
    </row>
    <row r="134" spans="1:14" s="2" customFormat="1" x14ac:dyDescent="0.25">
      <c r="A134" t="s">
        <v>159</v>
      </c>
      <c r="B134" s="26">
        <v>57.947107035999998</v>
      </c>
      <c r="C134" s="13"/>
      <c r="D134" s="4"/>
      <c r="E134" s="4"/>
      <c r="F134" s="28"/>
      <c r="G134" s="32"/>
      <c r="H134" s="1"/>
      <c r="I134" s="1"/>
      <c r="J134" s="1"/>
      <c r="K134" s="1"/>
      <c r="L134" s="1"/>
      <c r="M134" s="13">
        <f t="shared" si="4"/>
        <v>0</v>
      </c>
      <c r="N134" s="13">
        <f t="shared" si="5"/>
        <v>0</v>
      </c>
    </row>
    <row r="135" spans="1:14" s="2" customFormat="1" x14ac:dyDescent="0.25">
      <c r="A135" t="s">
        <v>160</v>
      </c>
      <c r="B135" s="26">
        <v>62.582875598879994</v>
      </c>
      <c r="C135" s="13"/>
      <c r="D135" s="4"/>
      <c r="E135" s="4"/>
      <c r="F135" s="28"/>
      <c r="G135" s="33"/>
      <c r="H135" s="34"/>
      <c r="I135" s="34"/>
      <c r="J135" s="34"/>
      <c r="K135" s="1"/>
      <c r="L135" s="1"/>
      <c r="M135" s="13">
        <f t="shared" si="4"/>
        <v>0</v>
      </c>
      <c r="N135" s="13">
        <f t="shared" si="5"/>
        <v>0</v>
      </c>
    </row>
    <row r="136" spans="1:14" s="2" customFormat="1" x14ac:dyDescent="0.25">
      <c r="A136" t="s">
        <v>8</v>
      </c>
      <c r="C136"/>
      <c r="D136" s="10" t="s">
        <v>112</v>
      </c>
      <c r="E136" s="11" t="s">
        <v>113</v>
      </c>
      <c r="F136" s="11" t="s">
        <v>114</v>
      </c>
      <c r="G136" s="11" t="s">
        <v>260</v>
      </c>
      <c r="H136" s="11" t="s">
        <v>214</v>
      </c>
      <c r="I136" s="11" t="s">
        <v>265</v>
      </c>
      <c r="J136" s="11" t="s">
        <v>215</v>
      </c>
      <c r="K136" s="11" t="s">
        <v>267</v>
      </c>
      <c r="L136" s="12" t="s">
        <v>268</v>
      </c>
      <c r="M136" s="13"/>
      <c r="N136" s="13"/>
    </row>
    <row r="137" spans="1:14" s="2" customFormat="1" x14ac:dyDescent="0.25">
      <c r="A137" t="s">
        <v>81</v>
      </c>
      <c r="B137" s="26">
        <v>26.655669236560001</v>
      </c>
      <c r="C137" s="26">
        <v>34.768264221599999</v>
      </c>
      <c r="D137" s="4"/>
      <c r="E137" s="4"/>
      <c r="F137" s="4"/>
      <c r="G137" s="4"/>
      <c r="H137" s="4"/>
      <c r="I137" s="4"/>
      <c r="J137" s="4"/>
      <c r="K137" s="4"/>
      <c r="L137" s="4"/>
      <c r="M137" s="13">
        <f t="shared" si="4"/>
        <v>0</v>
      </c>
      <c r="N137" s="13">
        <f t="shared" si="5"/>
        <v>0</v>
      </c>
    </row>
    <row r="138" spans="1:14" s="2" customFormat="1" x14ac:dyDescent="0.25">
      <c r="A138" t="s">
        <v>82</v>
      </c>
      <c r="B138" s="26">
        <v>28.973553517999999</v>
      </c>
      <c r="C138" s="26">
        <v>39.404032784480002</v>
      </c>
      <c r="D138" s="4"/>
      <c r="E138" s="4">
        <v>0</v>
      </c>
      <c r="F138" s="4"/>
      <c r="G138" s="4"/>
      <c r="H138" s="4">
        <v>0</v>
      </c>
      <c r="I138" s="4"/>
      <c r="J138" s="4"/>
      <c r="K138" s="4"/>
      <c r="L138" s="4"/>
      <c r="M138" s="13">
        <f t="shared" si="4"/>
        <v>0</v>
      </c>
      <c r="N138" s="13">
        <f t="shared" si="5"/>
        <v>0</v>
      </c>
    </row>
    <row r="139" spans="1:14" s="2" customFormat="1" x14ac:dyDescent="0.25">
      <c r="A139" t="s">
        <v>83</v>
      </c>
      <c r="B139" s="26">
        <v>32.450379940159998</v>
      </c>
      <c r="C139" s="26">
        <v>42.880859206640004</v>
      </c>
      <c r="D139" s="4"/>
      <c r="E139" s="4"/>
      <c r="F139" s="4"/>
      <c r="G139" s="4"/>
      <c r="H139" s="4"/>
      <c r="I139" s="4"/>
      <c r="J139" s="4"/>
      <c r="K139" s="4"/>
      <c r="L139" s="4"/>
      <c r="M139" s="13">
        <f t="shared" si="4"/>
        <v>0</v>
      </c>
      <c r="N139" s="13">
        <f t="shared" si="5"/>
        <v>0</v>
      </c>
    </row>
    <row r="140" spans="1:14" s="2" customFormat="1" x14ac:dyDescent="0.25">
      <c r="A140" t="s">
        <v>84</v>
      </c>
      <c r="B140" s="26">
        <v>34.768264221599999</v>
      </c>
      <c r="C140" s="26">
        <v>46.357685628800006</v>
      </c>
      <c r="D140" s="4"/>
      <c r="E140" s="4"/>
      <c r="F140" s="4"/>
      <c r="G140" s="4"/>
      <c r="H140" s="4"/>
      <c r="I140" s="4"/>
      <c r="J140" s="4"/>
      <c r="K140" s="4"/>
      <c r="L140" s="4"/>
      <c r="M140" s="13">
        <f t="shared" si="4"/>
        <v>0</v>
      </c>
      <c r="N140" s="13">
        <f t="shared" si="5"/>
        <v>0</v>
      </c>
    </row>
    <row r="141" spans="1:14" s="2" customFormat="1" x14ac:dyDescent="0.25">
      <c r="A141" t="s">
        <v>85</v>
      </c>
      <c r="B141" s="26">
        <v>38.245090643760001</v>
      </c>
      <c r="C141" s="26">
        <v>50.993454191680001</v>
      </c>
      <c r="D141" s="4"/>
      <c r="E141" s="4"/>
      <c r="F141" s="4"/>
      <c r="G141" s="4"/>
      <c r="H141" s="4"/>
      <c r="I141" s="4"/>
      <c r="J141" s="4"/>
      <c r="K141" s="4"/>
      <c r="L141" s="4"/>
      <c r="M141" s="13">
        <f t="shared" si="4"/>
        <v>0</v>
      </c>
      <c r="N141" s="13">
        <f t="shared" si="5"/>
        <v>0</v>
      </c>
    </row>
    <row r="142" spans="1:14" s="2" customFormat="1" x14ac:dyDescent="0.25">
      <c r="A142" t="s">
        <v>86</v>
      </c>
      <c r="B142" s="26">
        <v>44.039801347360005</v>
      </c>
      <c r="C142" s="26">
        <v>59.106049176719999</v>
      </c>
      <c r="D142" s="4"/>
      <c r="E142" s="4"/>
      <c r="F142" s="4"/>
      <c r="G142" s="29"/>
      <c r="H142" s="29"/>
      <c r="I142" s="29"/>
      <c r="J142" s="29"/>
      <c r="K142" s="4"/>
      <c r="L142" s="4"/>
      <c r="M142" s="13">
        <f t="shared" si="4"/>
        <v>0</v>
      </c>
      <c r="N142" s="13">
        <f t="shared" si="5"/>
        <v>0</v>
      </c>
    </row>
    <row r="143" spans="1:14" s="2" customFormat="1" x14ac:dyDescent="0.25">
      <c r="A143" t="s">
        <v>161</v>
      </c>
      <c r="B143" s="26">
        <v>47.516627769520007</v>
      </c>
      <c r="C143" s="13"/>
      <c r="D143" s="4"/>
      <c r="E143" s="4"/>
      <c r="F143" s="28"/>
      <c r="G143" s="31"/>
      <c r="H143" s="30"/>
      <c r="I143" s="30"/>
      <c r="J143" s="30"/>
      <c r="K143" s="1"/>
      <c r="L143" s="1"/>
      <c r="M143" s="13">
        <f t="shared" si="4"/>
        <v>0</v>
      </c>
      <c r="N143" s="13">
        <f t="shared" si="5"/>
        <v>0</v>
      </c>
    </row>
    <row r="144" spans="1:14" s="2" customFormat="1" x14ac:dyDescent="0.25">
      <c r="A144" t="s">
        <v>162</v>
      </c>
      <c r="B144" s="26">
        <v>52.152396332400009</v>
      </c>
      <c r="C144" s="13"/>
      <c r="D144" s="4"/>
      <c r="E144" s="4"/>
      <c r="F144" s="28"/>
      <c r="G144" s="32"/>
      <c r="H144" s="1"/>
      <c r="I144" s="1"/>
      <c r="J144" s="1"/>
      <c r="K144" s="1"/>
      <c r="L144" s="1"/>
      <c r="M144" s="13">
        <f t="shared" si="4"/>
        <v>0</v>
      </c>
      <c r="N144" s="13">
        <f t="shared" si="5"/>
        <v>0</v>
      </c>
    </row>
    <row r="145" spans="1:14" s="2" customFormat="1" x14ac:dyDescent="0.25">
      <c r="A145" t="s">
        <v>163</v>
      </c>
      <c r="B145" s="26">
        <v>57.947107035999998</v>
      </c>
      <c r="C145" s="13"/>
      <c r="D145" s="4"/>
      <c r="E145" s="4"/>
      <c r="F145" s="28"/>
      <c r="G145" s="32"/>
      <c r="H145" s="1"/>
      <c r="I145" s="1"/>
      <c r="J145" s="1"/>
      <c r="K145" s="1"/>
      <c r="L145" s="1"/>
      <c r="M145" s="13">
        <f t="shared" si="4"/>
        <v>0</v>
      </c>
      <c r="N145" s="13">
        <f t="shared" si="5"/>
        <v>0</v>
      </c>
    </row>
    <row r="146" spans="1:14" s="2" customFormat="1" x14ac:dyDescent="0.25">
      <c r="A146" t="s">
        <v>164</v>
      </c>
      <c r="B146" s="26">
        <v>62.582875598879994</v>
      </c>
      <c r="C146" s="13"/>
      <c r="D146" s="4"/>
      <c r="E146" s="4"/>
      <c r="F146" s="28"/>
      <c r="G146" s="32"/>
      <c r="H146" s="1"/>
      <c r="I146" s="1"/>
      <c r="J146" s="1"/>
      <c r="K146" s="1"/>
      <c r="L146" s="1"/>
      <c r="M146" s="13">
        <f t="shared" si="4"/>
        <v>0</v>
      </c>
      <c r="N146" s="13">
        <f t="shared" si="5"/>
        <v>0</v>
      </c>
    </row>
    <row r="147" spans="1:14" s="2" customFormat="1" x14ac:dyDescent="0.25">
      <c r="A147" t="s">
        <v>165</v>
      </c>
      <c r="B147" s="26">
        <v>67.218644161759997</v>
      </c>
      <c r="C147" s="13"/>
      <c r="D147" s="4"/>
      <c r="E147" s="4"/>
      <c r="F147" s="28"/>
      <c r="G147" s="33"/>
      <c r="H147" s="34"/>
      <c r="I147" s="34"/>
      <c r="J147" s="34"/>
      <c r="K147" s="1"/>
      <c r="L147" s="1"/>
      <c r="M147" s="13">
        <f t="shared" si="4"/>
        <v>0</v>
      </c>
      <c r="N147" s="13">
        <f t="shared" si="5"/>
        <v>0</v>
      </c>
    </row>
    <row r="148" spans="1:14" s="2" customFormat="1" x14ac:dyDescent="0.25">
      <c r="A148"/>
      <c r="C148"/>
      <c r="D148" s="10" t="s">
        <v>112</v>
      </c>
      <c r="E148" s="11" t="s">
        <v>113</v>
      </c>
      <c r="F148" s="11" t="s">
        <v>114</v>
      </c>
      <c r="G148" s="11" t="s">
        <v>260</v>
      </c>
      <c r="H148" s="11" t="s">
        <v>214</v>
      </c>
      <c r="I148" s="11" t="s">
        <v>265</v>
      </c>
      <c r="J148" s="11" t="s">
        <v>215</v>
      </c>
      <c r="K148" s="11" t="s">
        <v>267</v>
      </c>
      <c r="L148" s="12" t="s">
        <v>268</v>
      </c>
      <c r="M148" s="13"/>
      <c r="N148" s="13"/>
    </row>
    <row r="149" spans="1:14" s="2" customFormat="1" x14ac:dyDescent="0.25">
      <c r="A149" t="s">
        <v>87</v>
      </c>
      <c r="B149" s="26">
        <v>28.973553517999999</v>
      </c>
      <c r="C149" s="26">
        <v>37.086148503040008</v>
      </c>
      <c r="D149" s="4"/>
      <c r="E149" s="4"/>
      <c r="F149" s="4"/>
      <c r="G149" s="4"/>
      <c r="H149" s="4"/>
      <c r="I149" s="4"/>
      <c r="J149" s="4"/>
      <c r="K149" s="4"/>
      <c r="L149" s="4"/>
      <c r="M149" s="13">
        <f t="shared" si="4"/>
        <v>0</v>
      </c>
      <c r="N149" s="13">
        <f t="shared" si="5"/>
        <v>0</v>
      </c>
    </row>
    <row r="150" spans="1:14" s="2" customFormat="1" x14ac:dyDescent="0.25">
      <c r="A150" t="s">
        <v>88</v>
      </c>
      <c r="B150" s="26">
        <v>31.291437799439997</v>
      </c>
      <c r="C150" s="26">
        <v>41.72191706592001</v>
      </c>
      <c r="D150" s="4"/>
      <c r="E150" s="4">
        <v>0</v>
      </c>
      <c r="F150" s="4"/>
      <c r="G150" s="4"/>
      <c r="H150" s="4">
        <v>0</v>
      </c>
      <c r="I150" s="4"/>
      <c r="J150" s="4"/>
      <c r="K150" s="4"/>
      <c r="L150" s="4"/>
      <c r="M150" s="13">
        <f t="shared" si="4"/>
        <v>0</v>
      </c>
      <c r="N150" s="13">
        <f t="shared" si="5"/>
        <v>0</v>
      </c>
    </row>
    <row r="151" spans="1:14" s="2" customFormat="1" x14ac:dyDescent="0.25">
      <c r="A151" t="s">
        <v>89</v>
      </c>
      <c r="B151" s="26">
        <v>35.92720636232</v>
      </c>
      <c r="C151" s="26">
        <v>45.198743488079998</v>
      </c>
      <c r="D151" s="4"/>
      <c r="E151" s="4"/>
      <c r="F151" s="4"/>
      <c r="G151" s="4"/>
      <c r="H151" s="4"/>
      <c r="I151" s="4"/>
      <c r="J151" s="4"/>
      <c r="K151" s="4"/>
      <c r="L151" s="4"/>
      <c r="M151" s="13">
        <f t="shared" si="4"/>
        <v>0</v>
      </c>
      <c r="N151" s="13">
        <f t="shared" si="5"/>
        <v>0</v>
      </c>
    </row>
    <row r="152" spans="1:14" s="2" customFormat="1" x14ac:dyDescent="0.25">
      <c r="A152" t="s">
        <v>90</v>
      </c>
      <c r="B152" s="26">
        <v>39.404032784480002</v>
      </c>
      <c r="C152" s="26">
        <v>50.993454191680001</v>
      </c>
      <c r="D152" s="4"/>
      <c r="E152" s="4"/>
      <c r="F152" s="4"/>
      <c r="G152" s="4"/>
      <c r="H152" s="4"/>
      <c r="I152" s="4"/>
      <c r="J152" s="4"/>
      <c r="K152" s="4"/>
      <c r="L152" s="4"/>
      <c r="M152" s="13">
        <f t="shared" si="4"/>
        <v>0</v>
      </c>
      <c r="N152" s="13">
        <f t="shared" si="5"/>
        <v>0</v>
      </c>
    </row>
    <row r="153" spans="1:14" s="2" customFormat="1" x14ac:dyDescent="0.25">
      <c r="A153" t="s">
        <v>91</v>
      </c>
      <c r="B153" s="26">
        <v>42.880859206640004</v>
      </c>
      <c r="C153" s="26">
        <v>54.470280613840004</v>
      </c>
      <c r="D153" s="4"/>
      <c r="E153" s="4"/>
      <c r="F153" s="4"/>
      <c r="G153" s="4"/>
      <c r="H153" s="4"/>
      <c r="I153" s="4"/>
      <c r="J153" s="4"/>
      <c r="K153" s="4"/>
      <c r="L153" s="4"/>
      <c r="M153" s="13">
        <f t="shared" si="4"/>
        <v>0</v>
      </c>
      <c r="N153" s="13">
        <f t="shared" si="5"/>
        <v>0</v>
      </c>
    </row>
    <row r="154" spans="1:14" s="2" customFormat="1" x14ac:dyDescent="0.25">
      <c r="A154" t="s">
        <v>92</v>
      </c>
      <c r="B154" s="26">
        <v>48.675569910240007</v>
      </c>
      <c r="C154" s="26">
        <v>63.741817739600002</v>
      </c>
      <c r="D154" s="4"/>
      <c r="E154" s="4"/>
      <c r="F154" s="4"/>
      <c r="G154" s="29"/>
      <c r="H154" s="29"/>
      <c r="I154" s="29"/>
      <c r="J154" s="29"/>
      <c r="K154" s="4"/>
      <c r="L154" s="4"/>
      <c r="M154" s="13">
        <f t="shared" si="4"/>
        <v>0</v>
      </c>
      <c r="N154" s="13">
        <f t="shared" si="5"/>
        <v>0</v>
      </c>
    </row>
    <row r="155" spans="1:14" s="2" customFormat="1" x14ac:dyDescent="0.25">
      <c r="A155" t="s">
        <v>166</v>
      </c>
      <c r="B155" s="26">
        <v>52.152396332400009</v>
      </c>
      <c r="C155" s="13"/>
      <c r="D155" s="4"/>
      <c r="E155" s="4"/>
      <c r="F155" s="28"/>
      <c r="G155" s="31"/>
      <c r="H155" s="30"/>
      <c r="I155" s="30"/>
      <c r="J155" s="30"/>
      <c r="K155" s="1"/>
      <c r="L155" s="1"/>
      <c r="M155" s="13">
        <f t="shared" si="4"/>
        <v>0</v>
      </c>
      <c r="N155" s="13">
        <f t="shared" si="5"/>
        <v>0</v>
      </c>
    </row>
    <row r="156" spans="1:14" s="2" customFormat="1" x14ac:dyDescent="0.25">
      <c r="A156" t="s">
        <v>167</v>
      </c>
      <c r="B156" s="26">
        <v>55.62922275455999</v>
      </c>
      <c r="C156" s="13"/>
      <c r="D156" s="4"/>
      <c r="E156" s="4"/>
      <c r="F156" s="28"/>
      <c r="G156" s="32"/>
      <c r="H156" s="1"/>
      <c r="I156" s="1"/>
      <c r="J156" s="1"/>
      <c r="K156" s="1"/>
      <c r="L156" s="1"/>
      <c r="M156" s="13">
        <f t="shared" si="4"/>
        <v>0</v>
      </c>
      <c r="N156" s="13">
        <f t="shared" si="5"/>
        <v>0</v>
      </c>
    </row>
    <row r="157" spans="1:14" s="2" customFormat="1" x14ac:dyDescent="0.25">
      <c r="A157" t="s">
        <v>168</v>
      </c>
      <c r="B157" s="26">
        <v>62.582875598879994</v>
      </c>
      <c r="C157" s="13"/>
      <c r="D157" s="4"/>
      <c r="E157" s="4"/>
      <c r="F157" s="28"/>
      <c r="G157" s="32"/>
      <c r="H157" s="1"/>
      <c r="I157" s="1"/>
      <c r="J157" s="1"/>
      <c r="K157" s="1"/>
      <c r="L157" s="1"/>
      <c r="M157" s="13">
        <f t="shared" si="4"/>
        <v>0</v>
      </c>
      <c r="N157" s="13">
        <f t="shared" si="5"/>
        <v>0</v>
      </c>
    </row>
    <row r="158" spans="1:14" s="2" customFormat="1" x14ac:dyDescent="0.25">
      <c r="A158" t="s">
        <v>169</v>
      </c>
      <c r="B158" s="26">
        <v>67.218644161759997</v>
      </c>
      <c r="C158" s="13"/>
      <c r="D158" s="4"/>
      <c r="E158" s="4"/>
      <c r="F158" s="28"/>
      <c r="G158" s="32"/>
      <c r="H158" s="1"/>
      <c r="I158" s="1"/>
      <c r="J158" s="1"/>
      <c r="K158" s="1"/>
      <c r="L158" s="1"/>
      <c r="M158" s="13">
        <f t="shared" si="4"/>
        <v>0</v>
      </c>
      <c r="N158" s="13">
        <f t="shared" si="5"/>
        <v>0</v>
      </c>
    </row>
    <row r="159" spans="1:14" s="2" customFormat="1" x14ac:dyDescent="0.25">
      <c r="A159" t="s">
        <v>170</v>
      </c>
      <c r="B159" s="26">
        <v>73.01335486536</v>
      </c>
      <c r="C159" s="13"/>
      <c r="D159" s="4"/>
      <c r="E159" s="4"/>
      <c r="F159" s="28"/>
      <c r="G159" s="33"/>
      <c r="H159" s="34"/>
      <c r="I159" s="34"/>
      <c r="J159" s="34"/>
      <c r="K159" s="1"/>
      <c r="L159" s="1"/>
      <c r="M159" s="13">
        <f t="shared" si="4"/>
        <v>0</v>
      </c>
      <c r="N159" s="13">
        <f t="shared" si="5"/>
        <v>0</v>
      </c>
    </row>
    <row r="160" spans="1:14" s="2" customFormat="1" x14ac:dyDescent="0.25">
      <c r="A160"/>
      <c r="C160"/>
      <c r="D160" s="10" t="s">
        <v>112</v>
      </c>
      <c r="E160" s="11" t="s">
        <v>113</v>
      </c>
      <c r="F160" s="11" t="s">
        <v>114</v>
      </c>
      <c r="G160" s="11" t="s">
        <v>260</v>
      </c>
      <c r="H160" s="11" t="s">
        <v>214</v>
      </c>
      <c r="I160" s="11" t="s">
        <v>265</v>
      </c>
      <c r="J160" s="11" t="s">
        <v>215</v>
      </c>
      <c r="K160" s="11" t="s">
        <v>267</v>
      </c>
      <c r="L160" s="12" t="s">
        <v>268</v>
      </c>
      <c r="M160" s="13"/>
      <c r="N160" s="13"/>
    </row>
    <row r="161" spans="1:14" s="2" customFormat="1" x14ac:dyDescent="0.25">
      <c r="A161" t="s">
        <v>93</v>
      </c>
      <c r="B161" s="26">
        <v>45.198743488079998</v>
      </c>
      <c r="C161" s="26">
        <v>55.62922275455999</v>
      </c>
      <c r="D161" s="4"/>
      <c r="E161" s="4"/>
      <c r="F161" s="4"/>
      <c r="G161" s="4"/>
      <c r="H161" s="4"/>
      <c r="I161" s="4"/>
      <c r="J161" s="4"/>
      <c r="K161" s="4"/>
      <c r="L161" s="4"/>
      <c r="M161" s="13">
        <f t="shared" si="4"/>
        <v>0</v>
      </c>
      <c r="N161" s="13">
        <f t="shared" si="5"/>
        <v>0</v>
      </c>
    </row>
    <row r="162" spans="1:14" s="2" customFormat="1" x14ac:dyDescent="0.25">
      <c r="A162" t="s">
        <v>94</v>
      </c>
      <c r="B162" s="26">
        <v>50.993454191680001</v>
      </c>
      <c r="C162" s="26">
        <v>62.582875598879994</v>
      </c>
      <c r="D162" s="4"/>
      <c r="E162" s="4">
        <v>0</v>
      </c>
      <c r="F162" s="4"/>
      <c r="G162" s="4"/>
      <c r="H162" s="4">
        <v>0</v>
      </c>
      <c r="I162" s="4"/>
      <c r="J162" s="4"/>
      <c r="K162" s="4"/>
      <c r="L162" s="4"/>
      <c r="M162" s="13">
        <f t="shared" si="4"/>
        <v>0</v>
      </c>
      <c r="N162" s="13">
        <f t="shared" si="5"/>
        <v>0</v>
      </c>
    </row>
    <row r="163" spans="1:14" s="2" customFormat="1" x14ac:dyDescent="0.25">
      <c r="A163" t="s">
        <v>95</v>
      </c>
      <c r="B163" s="26">
        <v>55.62922275455999</v>
      </c>
      <c r="C163" s="26">
        <v>68.377586302479997</v>
      </c>
      <c r="D163" s="4"/>
      <c r="E163" s="4"/>
      <c r="F163" s="4"/>
      <c r="G163" s="4"/>
      <c r="H163" s="4"/>
      <c r="I163" s="4"/>
      <c r="J163" s="4"/>
      <c r="K163" s="4"/>
      <c r="L163" s="4"/>
      <c r="M163" s="13">
        <f t="shared" si="4"/>
        <v>0</v>
      </c>
      <c r="N163" s="13">
        <f t="shared" si="5"/>
        <v>0</v>
      </c>
    </row>
    <row r="164" spans="1:14" s="2" customFormat="1" x14ac:dyDescent="0.25">
      <c r="A164" t="s">
        <v>96</v>
      </c>
      <c r="B164" s="26">
        <v>60.264991317439993</v>
      </c>
      <c r="C164" s="26">
        <v>73.01335486536</v>
      </c>
      <c r="D164" s="4"/>
      <c r="E164" s="4"/>
      <c r="F164" s="4"/>
      <c r="G164" s="4"/>
      <c r="H164" s="4"/>
      <c r="I164" s="4"/>
      <c r="J164" s="4"/>
      <c r="K164" s="4"/>
      <c r="L164" s="4"/>
      <c r="M164" s="13">
        <f t="shared" si="4"/>
        <v>0</v>
      </c>
      <c r="N164" s="13">
        <f t="shared" si="5"/>
        <v>0</v>
      </c>
    </row>
    <row r="165" spans="1:14" s="2" customFormat="1" x14ac:dyDescent="0.25">
      <c r="A165" t="s">
        <v>97</v>
      </c>
      <c r="B165" s="26">
        <v>64.900759880319995</v>
      </c>
      <c r="C165" s="26">
        <v>78.808065568960004</v>
      </c>
      <c r="D165" s="4"/>
      <c r="E165" s="4"/>
      <c r="F165" s="4"/>
      <c r="G165" s="4"/>
      <c r="H165" s="4"/>
      <c r="I165" s="4"/>
      <c r="J165" s="4"/>
      <c r="K165" s="4"/>
      <c r="L165" s="4"/>
      <c r="M165" s="13">
        <f t="shared" si="4"/>
        <v>0</v>
      </c>
      <c r="N165" s="13">
        <f t="shared" si="5"/>
        <v>0</v>
      </c>
    </row>
    <row r="166" spans="1:14" s="2" customFormat="1" x14ac:dyDescent="0.25">
      <c r="A166" t="s">
        <v>98</v>
      </c>
      <c r="B166" s="26">
        <v>73.01335486536</v>
      </c>
      <c r="C166" s="26">
        <v>89.23854483544001</v>
      </c>
      <c r="D166" s="4"/>
      <c r="E166" s="4"/>
      <c r="F166" s="4"/>
      <c r="G166" s="29"/>
      <c r="H166" s="29"/>
      <c r="I166" s="29"/>
      <c r="J166" s="29"/>
      <c r="K166" s="4"/>
      <c r="L166" s="4"/>
      <c r="M166" s="13">
        <f t="shared" si="4"/>
        <v>0</v>
      </c>
      <c r="N166" s="13">
        <f t="shared" si="5"/>
        <v>0</v>
      </c>
    </row>
    <row r="167" spans="1:14" s="2" customFormat="1" x14ac:dyDescent="0.25">
      <c r="A167" t="s">
        <v>171</v>
      </c>
      <c r="B167" s="26">
        <v>76.490181287520002</v>
      </c>
      <c r="C167" s="13"/>
      <c r="D167" s="4"/>
      <c r="E167" s="4"/>
      <c r="F167" s="28"/>
      <c r="G167" s="31"/>
      <c r="H167" s="30"/>
      <c r="I167" s="30"/>
      <c r="J167" s="30"/>
      <c r="K167" s="1"/>
      <c r="L167" s="1"/>
      <c r="M167" s="13">
        <f t="shared" si="4"/>
        <v>0</v>
      </c>
      <c r="N167" s="13">
        <f t="shared" si="5"/>
        <v>0</v>
      </c>
    </row>
    <row r="168" spans="1:14" s="2" customFormat="1" x14ac:dyDescent="0.25">
      <c r="A168" t="s">
        <v>172</v>
      </c>
      <c r="B168" s="26">
        <v>81.125949850399991</v>
      </c>
      <c r="C168" s="13"/>
      <c r="D168" s="4"/>
      <c r="E168" s="4"/>
      <c r="F168" s="28"/>
      <c r="G168" s="32"/>
      <c r="H168" s="1"/>
      <c r="I168" s="1"/>
      <c r="J168" s="1"/>
      <c r="K168" s="1"/>
      <c r="L168" s="1"/>
      <c r="M168" s="13">
        <f t="shared" si="4"/>
        <v>0</v>
      </c>
      <c r="N168" s="13">
        <f t="shared" si="5"/>
        <v>0</v>
      </c>
    </row>
    <row r="169" spans="1:14" s="2" customFormat="1" x14ac:dyDescent="0.25">
      <c r="A169" t="s">
        <v>173</v>
      </c>
      <c r="B169" s="26">
        <v>85.761718413280008</v>
      </c>
      <c r="C169" s="13"/>
      <c r="D169" s="4"/>
      <c r="E169" s="4"/>
      <c r="F169" s="28"/>
      <c r="G169" s="32"/>
      <c r="H169" s="1"/>
      <c r="I169" s="1"/>
      <c r="J169" s="1"/>
      <c r="K169" s="1"/>
      <c r="L169" s="1"/>
      <c r="M169" s="13">
        <f t="shared" si="4"/>
        <v>0</v>
      </c>
      <c r="N169" s="13">
        <f t="shared" si="5"/>
        <v>0</v>
      </c>
    </row>
    <row r="170" spans="1:14" s="2" customFormat="1" x14ac:dyDescent="0.25">
      <c r="A170" t="s">
        <v>174</v>
      </c>
      <c r="B170" s="26">
        <v>90.397486976159996</v>
      </c>
      <c r="C170" s="13"/>
      <c r="D170" s="4"/>
      <c r="E170" s="4"/>
      <c r="F170" s="28"/>
      <c r="G170" s="32"/>
      <c r="H170" s="1"/>
      <c r="I170" s="1"/>
      <c r="J170" s="1"/>
      <c r="K170" s="1"/>
      <c r="L170" s="1"/>
      <c r="M170" s="13">
        <f t="shared" si="4"/>
        <v>0</v>
      </c>
      <c r="N170" s="13">
        <f t="shared" si="5"/>
        <v>0</v>
      </c>
    </row>
    <row r="171" spans="1:14" s="2" customFormat="1" x14ac:dyDescent="0.25">
      <c r="A171" t="s">
        <v>175</v>
      </c>
      <c r="B171" s="26">
        <v>97.351139820480014</v>
      </c>
      <c r="C171" s="13"/>
      <c r="D171" s="4"/>
      <c r="E171" s="4"/>
      <c r="F171" s="28"/>
      <c r="G171" s="33"/>
      <c r="H171" s="34"/>
      <c r="I171" s="34"/>
      <c r="J171" s="34"/>
      <c r="K171" s="1"/>
      <c r="L171" s="1"/>
      <c r="M171" s="13">
        <f t="shared" si="4"/>
        <v>0</v>
      </c>
      <c r="N171" s="13">
        <f t="shared" si="5"/>
        <v>0</v>
      </c>
    </row>
    <row r="172" spans="1:14" s="2" customFormat="1" x14ac:dyDescent="0.25">
      <c r="A172"/>
      <c r="C172"/>
      <c r="D172" s="10" t="s">
        <v>112</v>
      </c>
      <c r="E172" s="11" t="s">
        <v>113</v>
      </c>
      <c r="F172" s="11" t="s">
        <v>114</v>
      </c>
      <c r="G172" s="11" t="s">
        <v>260</v>
      </c>
      <c r="H172" s="11" t="s">
        <v>214</v>
      </c>
      <c r="I172" s="11" t="s">
        <v>265</v>
      </c>
      <c r="J172" s="11" t="s">
        <v>215</v>
      </c>
      <c r="K172" s="11" t="s">
        <v>267</v>
      </c>
      <c r="L172" s="12" t="s">
        <v>268</v>
      </c>
      <c r="M172" s="13"/>
      <c r="N172" s="13"/>
    </row>
    <row r="173" spans="1:14" s="2" customFormat="1" x14ac:dyDescent="0.25">
      <c r="A173" t="s">
        <v>99</v>
      </c>
      <c r="B173" s="26">
        <v>46.357685628800006</v>
      </c>
      <c r="C173" s="26">
        <v>56.788164895279998</v>
      </c>
      <c r="D173" s="4"/>
      <c r="E173" s="4"/>
      <c r="F173" s="4"/>
      <c r="G173" s="4"/>
      <c r="H173" s="4"/>
      <c r="I173" s="4"/>
      <c r="J173" s="4"/>
      <c r="K173" s="4"/>
      <c r="L173" s="4"/>
      <c r="M173" s="13">
        <f t="shared" si="4"/>
        <v>0</v>
      </c>
      <c r="N173" s="13">
        <f t="shared" si="5"/>
        <v>0</v>
      </c>
    </row>
    <row r="174" spans="1:14" s="2" customFormat="1" x14ac:dyDescent="0.25">
      <c r="A174" t="s">
        <v>100</v>
      </c>
      <c r="B174" s="26">
        <v>50.993454191680001</v>
      </c>
      <c r="C174" s="26">
        <v>62.582875598879994</v>
      </c>
      <c r="D174" s="4"/>
      <c r="E174" s="4">
        <v>0</v>
      </c>
      <c r="F174" s="4"/>
      <c r="G174" s="4"/>
      <c r="H174" s="4">
        <v>0</v>
      </c>
      <c r="I174" s="4"/>
      <c r="J174" s="4"/>
      <c r="K174" s="4"/>
      <c r="L174" s="4"/>
      <c r="M174" s="13">
        <f t="shared" si="4"/>
        <v>0</v>
      </c>
      <c r="N174" s="13">
        <f t="shared" si="5"/>
        <v>0</v>
      </c>
    </row>
    <row r="175" spans="1:14" s="2" customFormat="1" x14ac:dyDescent="0.25">
      <c r="A175" t="s">
        <v>101</v>
      </c>
      <c r="B175" s="26">
        <v>56.788164895279998</v>
      </c>
      <c r="C175" s="26">
        <v>69.536528443199998</v>
      </c>
      <c r="D175" s="4"/>
      <c r="E175" s="4"/>
      <c r="F175" s="4"/>
      <c r="G175" s="4"/>
      <c r="H175" s="4"/>
      <c r="I175" s="4"/>
      <c r="J175" s="4"/>
      <c r="K175" s="4"/>
      <c r="L175" s="4"/>
      <c r="M175" s="13">
        <f t="shared" si="4"/>
        <v>0</v>
      </c>
      <c r="N175" s="13">
        <f t="shared" si="5"/>
        <v>0</v>
      </c>
    </row>
    <row r="176" spans="1:14" s="2" customFormat="1" x14ac:dyDescent="0.25">
      <c r="A176" t="s">
        <v>102</v>
      </c>
      <c r="B176" s="26">
        <v>61.42393345816</v>
      </c>
      <c r="C176" s="26">
        <v>74.172297006080015</v>
      </c>
      <c r="D176" s="4"/>
      <c r="E176" s="4"/>
      <c r="F176" s="4"/>
      <c r="G176" s="4"/>
      <c r="H176" s="4"/>
      <c r="I176" s="4"/>
      <c r="J176" s="4"/>
      <c r="K176" s="4"/>
      <c r="L176" s="4"/>
      <c r="M176" s="13">
        <f t="shared" si="4"/>
        <v>0</v>
      </c>
      <c r="N176" s="13">
        <f t="shared" si="5"/>
        <v>0</v>
      </c>
    </row>
    <row r="177" spans="1:14" s="2" customFormat="1" x14ac:dyDescent="0.25">
      <c r="A177" t="s">
        <v>103</v>
      </c>
      <c r="B177" s="26">
        <v>66.05970202104001</v>
      </c>
      <c r="C177" s="26">
        <v>79.967007709680004</v>
      </c>
      <c r="D177" s="4"/>
      <c r="E177" s="4"/>
      <c r="F177" s="4"/>
      <c r="G177" s="4"/>
      <c r="H177" s="4"/>
      <c r="I177" s="4"/>
      <c r="J177" s="4"/>
      <c r="K177" s="4"/>
      <c r="L177" s="4"/>
      <c r="M177" s="13">
        <f t="shared" si="4"/>
        <v>0</v>
      </c>
      <c r="N177" s="13">
        <f t="shared" si="5"/>
        <v>0</v>
      </c>
    </row>
    <row r="178" spans="1:14" s="2" customFormat="1" x14ac:dyDescent="0.25">
      <c r="A178" t="s">
        <v>104</v>
      </c>
      <c r="B178" s="26">
        <v>73.01335486536</v>
      </c>
      <c r="C178" s="26">
        <v>90.397486976159996</v>
      </c>
      <c r="D178" s="4"/>
      <c r="E178" s="4"/>
      <c r="F178" s="4"/>
      <c r="G178" s="29"/>
      <c r="H178" s="29"/>
      <c r="I178" s="29"/>
      <c r="J178" s="29"/>
      <c r="K178" s="4"/>
      <c r="L178" s="4"/>
      <c r="M178" s="13">
        <f t="shared" si="4"/>
        <v>0</v>
      </c>
      <c r="N178" s="13">
        <f t="shared" si="5"/>
        <v>0</v>
      </c>
    </row>
    <row r="179" spans="1:14" s="2" customFormat="1" x14ac:dyDescent="0.25">
      <c r="A179" t="s">
        <v>176</v>
      </c>
      <c r="B179" s="26">
        <v>81.125949850399991</v>
      </c>
      <c r="C179" s="13"/>
      <c r="D179" s="4"/>
      <c r="E179" s="4"/>
      <c r="F179" s="28"/>
      <c r="G179" s="31"/>
      <c r="H179" s="30"/>
      <c r="I179" s="30"/>
      <c r="J179" s="30"/>
      <c r="K179" s="1"/>
      <c r="L179" s="1"/>
      <c r="M179" s="13">
        <f t="shared" si="4"/>
        <v>0</v>
      </c>
      <c r="N179" s="13">
        <f t="shared" si="5"/>
        <v>0</v>
      </c>
    </row>
    <row r="180" spans="1:14" s="2" customFormat="1" x14ac:dyDescent="0.25">
      <c r="A180" t="s">
        <v>177</v>
      </c>
      <c r="B180" s="26">
        <v>84.602776272559993</v>
      </c>
      <c r="C180" s="13"/>
      <c r="D180" s="4"/>
      <c r="E180" s="4"/>
      <c r="F180" s="28"/>
      <c r="G180" s="32"/>
      <c r="H180" s="1"/>
      <c r="I180" s="1"/>
      <c r="J180" s="1"/>
      <c r="K180" s="1"/>
      <c r="L180" s="1"/>
      <c r="M180" s="13">
        <f t="shared" si="4"/>
        <v>0</v>
      </c>
      <c r="N180" s="13">
        <f t="shared" si="5"/>
        <v>0</v>
      </c>
    </row>
    <row r="181" spans="1:14" s="2" customFormat="1" x14ac:dyDescent="0.25">
      <c r="A181" t="s">
        <v>178</v>
      </c>
      <c r="B181" s="26">
        <v>89.23854483544001</v>
      </c>
      <c r="C181" s="13"/>
      <c r="D181" s="4"/>
      <c r="E181" s="4"/>
      <c r="F181" s="28"/>
      <c r="G181" s="32"/>
      <c r="H181" s="1"/>
      <c r="I181" s="1"/>
      <c r="J181" s="1"/>
      <c r="K181" s="1"/>
      <c r="L181" s="1"/>
      <c r="M181" s="13">
        <f t="shared" si="4"/>
        <v>0</v>
      </c>
      <c r="N181" s="13">
        <f t="shared" si="5"/>
        <v>0</v>
      </c>
    </row>
    <row r="182" spans="1:14" s="2" customFormat="1" x14ac:dyDescent="0.25">
      <c r="A182" t="s">
        <v>179</v>
      </c>
      <c r="B182" s="26">
        <v>95.033255539040013</v>
      </c>
      <c r="C182" s="13"/>
      <c r="D182" s="4"/>
      <c r="E182" s="4"/>
      <c r="F182" s="28"/>
      <c r="G182" s="32"/>
      <c r="H182" s="1"/>
      <c r="I182" s="1"/>
      <c r="J182" s="1"/>
      <c r="K182" s="1"/>
      <c r="L182" s="1"/>
      <c r="M182" s="13">
        <f t="shared" si="4"/>
        <v>0</v>
      </c>
      <c r="N182" s="13">
        <f t="shared" si="5"/>
        <v>0</v>
      </c>
    </row>
    <row r="183" spans="1:14" s="2" customFormat="1" x14ac:dyDescent="0.25">
      <c r="A183" t="s">
        <v>180</v>
      </c>
      <c r="B183" s="26">
        <v>101.98690838336</v>
      </c>
      <c r="C183" s="13"/>
      <c r="D183" s="4"/>
      <c r="E183" s="4"/>
      <c r="F183" s="28"/>
      <c r="G183" s="33"/>
      <c r="H183" s="34"/>
      <c r="I183" s="34"/>
      <c r="J183" s="34"/>
      <c r="K183" s="1"/>
      <c r="L183" s="1"/>
      <c r="M183" s="13">
        <f t="shared" si="4"/>
        <v>0</v>
      </c>
      <c r="N183" s="13">
        <f t="shared" si="5"/>
        <v>0</v>
      </c>
    </row>
    <row r="184" spans="1:14" s="2" customFormat="1" x14ac:dyDescent="0.25">
      <c r="A184"/>
      <c r="C184"/>
      <c r="D184" s="10" t="s">
        <v>112</v>
      </c>
      <c r="E184" s="11" t="s">
        <v>113</v>
      </c>
      <c r="F184" s="11" t="s">
        <v>114</v>
      </c>
      <c r="G184" s="24" t="s">
        <v>260</v>
      </c>
      <c r="H184" s="24" t="s">
        <v>214</v>
      </c>
      <c r="I184" s="24" t="s">
        <v>265</v>
      </c>
      <c r="J184" s="24" t="s">
        <v>215</v>
      </c>
      <c r="K184" s="11" t="s">
        <v>267</v>
      </c>
      <c r="L184" s="12" t="s">
        <v>268</v>
      </c>
      <c r="M184" s="13"/>
      <c r="N184" s="13"/>
    </row>
    <row r="185" spans="1:14" s="2" customFormat="1" x14ac:dyDescent="0.25">
      <c r="A185" t="s">
        <v>105</v>
      </c>
      <c r="B185" s="26">
        <v>54.470280613840004</v>
      </c>
      <c r="C185" s="26">
        <v>66.05970202104001</v>
      </c>
      <c r="D185" s="4"/>
      <c r="E185" s="4"/>
      <c r="F185" s="4"/>
      <c r="G185" s="4"/>
      <c r="H185" s="4"/>
      <c r="I185" s="4"/>
      <c r="J185" s="28"/>
      <c r="K185" s="4"/>
      <c r="L185" s="4"/>
      <c r="M185" s="13">
        <f t="shared" si="4"/>
        <v>0</v>
      </c>
      <c r="N185" s="13">
        <f t="shared" si="5"/>
        <v>0</v>
      </c>
    </row>
    <row r="186" spans="1:14" s="2" customFormat="1" x14ac:dyDescent="0.25">
      <c r="A186" t="s">
        <v>106</v>
      </c>
      <c r="B186" s="26">
        <v>61.42393345816</v>
      </c>
      <c r="C186" s="26">
        <v>71.85441272464</v>
      </c>
      <c r="D186" s="4"/>
      <c r="E186" s="4">
        <v>0</v>
      </c>
      <c r="F186" s="4"/>
      <c r="G186" s="4"/>
      <c r="H186" s="4">
        <v>0</v>
      </c>
      <c r="I186" s="4"/>
      <c r="J186" s="28"/>
      <c r="K186" s="4"/>
      <c r="L186" s="4"/>
      <c r="M186" s="13">
        <f t="shared" si="4"/>
        <v>0</v>
      </c>
      <c r="N186" s="13">
        <f t="shared" si="5"/>
        <v>0</v>
      </c>
    </row>
    <row r="187" spans="1:14" s="2" customFormat="1" x14ac:dyDescent="0.25">
      <c r="A187" t="s">
        <v>107</v>
      </c>
      <c r="B187" s="26">
        <v>66.05970202104001</v>
      </c>
      <c r="C187" s="26">
        <v>77.649123428240003</v>
      </c>
      <c r="D187" s="4"/>
      <c r="E187" s="4"/>
      <c r="F187" s="4"/>
      <c r="G187" s="4"/>
      <c r="H187" s="4"/>
      <c r="I187" s="4"/>
      <c r="J187" s="28"/>
      <c r="K187" s="4"/>
      <c r="L187" s="4"/>
      <c r="M187" s="13">
        <f t="shared" si="4"/>
        <v>0</v>
      </c>
      <c r="N187" s="13">
        <f t="shared" si="5"/>
        <v>0</v>
      </c>
    </row>
    <row r="188" spans="1:14" s="2" customFormat="1" x14ac:dyDescent="0.25">
      <c r="A188" t="s">
        <v>108</v>
      </c>
      <c r="B188" s="26">
        <v>71.85441272464</v>
      </c>
      <c r="C188" s="26">
        <v>82.284891991119991</v>
      </c>
      <c r="D188" s="4"/>
      <c r="E188" s="4"/>
      <c r="F188" s="4"/>
      <c r="G188" s="4"/>
      <c r="H188" s="4"/>
      <c r="I188" s="4"/>
      <c r="J188" s="28"/>
      <c r="K188" s="4"/>
      <c r="L188" s="4"/>
      <c r="M188" s="13">
        <f t="shared" si="4"/>
        <v>0</v>
      </c>
      <c r="N188" s="13">
        <f t="shared" si="5"/>
        <v>0</v>
      </c>
    </row>
    <row r="189" spans="1:14" s="2" customFormat="1" x14ac:dyDescent="0.25">
      <c r="A189" t="s">
        <v>109</v>
      </c>
      <c r="B189" s="26">
        <v>76.490181287520002</v>
      </c>
      <c r="C189" s="26">
        <v>89.23854483544001</v>
      </c>
      <c r="D189" s="4"/>
      <c r="E189" s="4"/>
      <c r="F189" s="4"/>
      <c r="G189" s="4"/>
      <c r="H189" s="4"/>
      <c r="I189" s="4"/>
      <c r="J189" s="28"/>
      <c r="K189" s="4"/>
      <c r="L189" s="4"/>
      <c r="M189" s="13">
        <f t="shared" si="4"/>
        <v>0</v>
      </c>
      <c r="N189" s="13">
        <f t="shared" si="5"/>
        <v>0</v>
      </c>
    </row>
    <row r="190" spans="1:14" s="2" customFormat="1" x14ac:dyDescent="0.25">
      <c r="A190" t="s">
        <v>110</v>
      </c>
      <c r="B190" s="26">
        <v>86.92066055399998</v>
      </c>
      <c r="C190" s="26">
        <v>101.98690838336</v>
      </c>
      <c r="D190" s="4"/>
      <c r="E190" s="4"/>
      <c r="F190" s="4"/>
      <c r="G190" s="29"/>
      <c r="H190" s="29"/>
      <c r="I190" s="29"/>
      <c r="J190" s="37"/>
      <c r="K190" s="4"/>
      <c r="L190" s="4"/>
      <c r="M190" s="13">
        <f t="shared" si="4"/>
        <v>0</v>
      </c>
      <c r="N190" s="13">
        <f t="shared" si="5"/>
        <v>0</v>
      </c>
    </row>
    <row r="191" spans="1:14" s="2" customFormat="1" x14ac:dyDescent="0.25">
      <c r="A191" t="s">
        <v>181</v>
      </c>
      <c r="B191" s="26">
        <v>85.761718413280008</v>
      </c>
      <c r="C191" s="13"/>
      <c r="D191" s="4"/>
      <c r="E191" s="4"/>
      <c r="F191" s="28"/>
      <c r="G191" s="31"/>
      <c r="H191" s="30"/>
      <c r="I191" s="30"/>
      <c r="J191" s="30"/>
      <c r="K191" s="1"/>
      <c r="L191" s="1"/>
      <c r="M191" s="13">
        <f t="shared" si="4"/>
        <v>0</v>
      </c>
      <c r="N191" s="13">
        <f t="shared" si="5"/>
        <v>0</v>
      </c>
    </row>
    <row r="192" spans="1:14" s="2" customFormat="1" x14ac:dyDescent="0.25">
      <c r="A192" t="s">
        <v>182</v>
      </c>
      <c r="B192" s="26">
        <v>89.23854483544001</v>
      </c>
      <c r="C192" s="13"/>
      <c r="D192" s="4"/>
      <c r="E192" s="4"/>
      <c r="F192" s="28"/>
      <c r="G192" s="32"/>
      <c r="H192" s="1"/>
      <c r="I192" s="1"/>
      <c r="J192" s="1"/>
      <c r="K192" s="1"/>
      <c r="L192" s="1"/>
      <c r="M192" s="13">
        <f t="shared" si="4"/>
        <v>0</v>
      </c>
      <c r="N192" s="13">
        <f t="shared" si="5"/>
        <v>0</v>
      </c>
    </row>
    <row r="193" spans="1:14" s="2" customFormat="1" x14ac:dyDescent="0.25">
      <c r="A193" t="s">
        <v>183</v>
      </c>
      <c r="B193" s="26">
        <v>93.874313398319998</v>
      </c>
      <c r="C193" s="13"/>
      <c r="D193" s="4"/>
      <c r="E193" s="4"/>
      <c r="F193" s="28"/>
      <c r="G193" s="32"/>
      <c r="H193" s="1"/>
      <c r="I193" s="1"/>
      <c r="J193" s="1"/>
      <c r="K193" s="1"/>
      <c r="L193" s="1"/>
      <c r="M193" s="13">
        <f t="shared" si="4"/>
        <v>0</v>
      </c>
      <c r="N193" s="13">
        <f t="shared" si="5"/>
        <v>0</v>
      </c>
    </row>
    <row r="194" spans="1:14" s="2" customFormat="1" x14ac:dyDescent="0.25">
      <c r="A194" t="s">
        <v>184</v>
      </c>
      <c r="B194" s="26">
        <v>99.669024101920002</v>
      </c>
      <c r="C194" s="13"/>
      <c r="D194" s="4"/>
      <c r="E194" s="4"/>
      <c r="F194" s="28"/>
      <c r="G194" s="32"/>
      <c r="H194" s="1"/>
      <c r="I194" s="1"/>
      <c r="J194" s="1"/>
      <c r="K194" s="1"/>
      <c r="L194" s="1"/>
      <c r="M194" s="13">
        <f t="shared" si="4"/>
        <v>0</v>
      </c>
      <c r="N194" s="13">
        <f t="shared" si="5"/>
        <v>0</v>
      </c>
    </row>
    <row r="195" spans="1:14" s="2" customFormat="1" x14ac:dyDescent="0.25">
      <c r="A195" t="s">
        <v>185</v>
      </c>
      <c r="B195" s="26">
        <v>106.62267694624001</v>
      </c>
      <c r="C195" s="13"/>
      <c r="D195" s="4"/>
      <c r="E195" s="4"/>
      <c r="F195" s="28"/>
      <c r="G195" s="32"/>
      <c r="H195" s="1"/>
      <c r="I195" s="1"/>
      <c r="J195" s="1"/>
      <c r="K195" s="1"/>
      <c r="L195" s="1"/>
      <c r="M195" s="13">
        <f t="shared" si="4"/>
        <v>0</v>
      </c>
      <c r="N195" s="13">
        <f t="shared" si="5"/>
        <v>0</v>
      </c>
    </row>
    <row r="196" spans="1:14" s="2" customFormat="1" x14ac:dyDescent="0.25">
      <c r="A196"/>
      <c r="B196" s="13"/>
      <c r="C196" s="13"/>
      <c r="D196" s="15"/>
      <c r="E196" s="15"/>
      <c r="F196" s="15"/>
      <c r="G196" s="3"/>
      <c r="H196" s="3"/>
      <c r="M196" s="27"/>
      <c r="N196" s="13">
        <f>ROUND((G196*C196)+(H196*C196*1.1)+(I196*C196*1.15)+(J196*C196*1.15*1.1)+(K196*C196*1.35)+(L196*C196*1.35*1.1),2)</f>
        <v>0</v>
      </c>
    </row>
    <row r="197" spans="1:14" s="2" customFormat="1" x14ac:dyDescent="0.25">
      <c r="A197"/>
      <c r="C197"/>
      <c r="D197" s="1"/>
      <c r="E197" s="1"/>
      <c r="F197" s="1"/>
      <c r="G197" s="5" t="s">
        <v>261</v>
      </c>
      <c r="H197" s="5" t="s">
        <v>213</v>
      </c>
      <c r="I197" s="5" t="s">
        <v>264</v>
      </c>
      <c r="M197"/>
      <c r="N197"/>
    </row>
    <row r="198" spans="1:14" s="2" customFormat="1" x14ac:dyDescent="0.25">
      <c r="A198" s="22" t="s">
        <v>118</v>
      </c>
      <c r="C198"/>
      <c r="D198" s="1"/>
      <c r="E198" s="1"/>
      <c r="F198" s="1"/>
      <c r="G198" s="43">
        <f>ROUND(SUM(M3:M195),1)</f>
        <v>0</v>
      </c>
      <c r="H198" s="43">
        <f>ROUND(SUM(N3:N195),1)</f>
        <v>0</v>
      </c>
      <c r="I198" s="44">
        <f>ROUNDUP(G198+H198,1)</f>
        <v>0</v>
      </c>
      <c r="M198"/>
      <c r="N198"/>
    </row>
    <row r="199" spans="1:14" s="2" customFormat="1" x14ac:dyDescent="0.25">
      <c r="A199"/>
      <c r="C199"/>
      <c r="D199" s="1"/>
      <c r="E199" s="1"/>
      <c r="F199" s="1"/>
      <c r="G199" s="3"/>
      <c r="H199" s="3"/>
      <c r="M199"/>
      <c r="N199"/>
    </row>
    <row r="200" spans="1:14" s="2" customFormat="1" x14ac:dyDescent="0.25">
      <c r="A200"/>
      <c r="C200"/>
      <c r="D200" s="1"/>
      <c r="E200" s="1"/>
      <c r="F200" s="1"/>
      <c r="G200" s="3"/>
      <c r="H200" s="3"/>
      <c r="M200"/>
      <c r="N200"/>
    </row>
    <row r="201" spans="1:14" s="2" customFormat="1" x14ac:dyDescent="0.25">
      <c r="A201" s="154" t="s">
        <v>280</v>
      </c>
      <c r="B201" s="154"/>
      <c r="C201" s="154"/>
      <c r="D201" s="14" t="s">
        <v>206</v>
      </c>
      <c r="E201" s="21" t="s">
        <v>263</v>
      </c>
      <c r="F201"/>
      <c r="G201" s="3"/>
      <c r="H201" s="3"/>
      <c r="M201"/>
      <c r="N201"/>
    </row>
    <row r="202" spans="1:14" s="2" customFormat="1" x14ac:dyDescent="0.25">
      <c r="A202" t="s">
        <v>269</v>
      </c>
      <c r="B202" s="38">
        <v>1.4925441774880002</v>
      </c>
      <c r="C202" s="13"/>
      <c r="D202" s="16"/>
      <c r="E202" s="26">
        <f>IFERROR((ROUND(B202*D202,2)),"REVISAR")</f>
        <v>0</v>
      </c>
      <c r="F202" s="1"/>
      <c r="G202" s="3"/>
      <c r="H202" s="3"/>
      <c r="M202"/>
      <c r="N202"/>
    </row>
    <row r="203" spans="1:14" s="2" customFormat="1" x14ac:dyDescent="0.25">
      <c r="A203" t="s">
        <v>270</v>
      </c>
      <c r="B203" s="39">
        <v>24.569573383264004</v>
      </c>
      <c r="C203" s="13"/>
      <c r="D203" s="16"/>
      <c r="E203" s="26">
        <f t="shared" ref="E203:E225" si="6">IFERROR((ROUND(B203*D203,2)),"REVISAR")</f>
        <v>0</v>
      </c>
      <c r="F203" s="1"/>
      <c r="G203" s="3"/>
      <c r="H203" s="3"/>
      <c r="M203"/>
      <c r="N203"/>
    </row>
    <row r="204" spans="1:14" s="2" customFormat="1" x14ac:dyDescent="0.25">
      <c r="A204" t="s">
        <v>271</v>
      </c>
      <c r="B204" s="38">
        <v>1.0650035384832499</v>
      </c>
      <c r="C204" s="13"/>
      <c r="D204" s="16"/>
      <c r="E204" s="26">
        <f t="shared" si="6"/>
        <v>0</v>
      </c>
      <c r="F204" s="1"/>
      <c r="G204" s="3"/>
      <c r="H204" s="3"/>
      <c r="M204"/>
      <c r="N204"/>
    </row>
    <row r="205" spans="1:14" s="2" customFormat="1" x14ac:dyDescent="0.25">
      <c r="A205" t="s">
        <v>186</v>
      </c>
      <c r="B205" s="39">
        <v>46.682189428201603</v>
      </c>
      <c r="C205" s="13"/>
      <c r="D205" s="16"/>
      <c r="E205" s="26">
        <f t="shared" si="6"/>
        <v>0</v>
      </c>
      <c r="F205" s="1"/>
      <c r="G205" s="3"/>
      <c r="H205" s="3"/>
      <c r="M205"/>
      <c r="N205"/>
    </row>
    <row r="206" spans="1:14" s="2" customFormat="1" x14ac:dyDescent="0.25">
      <c r="A206" t="s">
        <v>188</v>
      </c>
      <c r="B206" s="39">
        <v>99.50677220221921</v>
      </c>
      <c r="C206" s="13"/>
      <c r="D206" s="16"/>
      <c r="E206" s="26">
        <f t="shared" si="6"/>
        <v>0</v>
      </c>
      <c r="F206" s="1"/>
      <c r="G206" s="3"/>
      <c r="H206" s="3"/>
      <c r="M206"/>
      <c r="N206"/>
    </row>
    <row r="207" spans="1:14" s="2" customFormat="1" x14ac:dyDescent="0.25">
      <c r="A207" t="s">
        <v>189</v>
      </c>
      <c r="B207" s="39">
        <v>103.19220820970881</v>
      </c>
      <c r="C207" s="13"/>
      <c r="D207" s="16"/>
      <c r="E207" s="26">
        <f t="shared" si="6"/>
        <v>0</v>
      </c>
      <c r="F207" s="1"/>
      <c r="G207" s="3"/>
      <c r="H207" s="3"/>
      <c r="M207"/>
      <c r="N207"/>
    </row>
    <row r="208" spans="1:14" s="2" customFormat="1" x14ac:dyDescent="0.25">
      <c r="A208" t="s">
        <v>190</v>
      </c>
      <c r="B208" s="39">
        <v>65.109369465649607</v>
      </c>
      <c r="C208" s="13"/>
      <c r="D208" s="16"/>
      <c r="E208" s="26">
        <f t="shared" si="6"/>
        <v>0</v>
      </c>
      <c r="F208" s="1"/>
      <c r="G208" s="3"/>
      <c r="H208" s="3"/>
      <c r="M208"/>
      <c r="N208"/>
    </row>
    <row r="209" spans="1:14" s="2" customFormat="1" x14ac:dyDescent="0.25">
      <c r="A209" t="s">
        <v>191</v>
      </c>
      <c r="B209" s="39">
        <v>72.480241480628791</v>
      </c>
      <c r="C209" s="13"/>
      <c r="D209" s="16"/>
      <c r="E209" s="26">
        <f t="shared" si="6"/>
        <v>0</v>
      </c>
      <c r="F209" s="1"/>
      <c r="G209" s="3"/>
      <c r="H209" s="3"/>
      <c r="M209"/>
      <c r="N209"/>
    </row>
    <row r="210" spans="1:14" s="2" customFormat="1" x14ac:dyDescent="0.25">
      <c r="A210" t="s">
        <v>192</v>
      </c>
      <c r="B210" s="39">
        <v>83.536549503097618</v>
      </c>
      <c r="C210" s="13"/>
      <c r="D210" s="16"/>
      <c r="E210" s="26">
        <f t="shared" si="6"/>
        <v>0</v>
      </c>
      <c r="F210" s="1"/>
      <c r="G210" s="3"/>
      <c r="H210" s="3"/>
      <c r="M210"/>
      <c r="N210"/>
    </row>
    <row r="211" spans="1:14" s="2" customFormat="1" x14ac:dyDescent="0.25">
      <c r="A211" t="s">
        <v>193</v>
      </c>
      <c r="B211" s="39">
        <v>36.854360074896</v>
      </c>
      <c r="C211" s="13"/>
      <c r="D211" s="16"/>
      <c r="E211" s="26">
        <f t="shared" si="6"/>
        <v>0</v>
      </c>
      <c r="F211" s="1"/>
      <c r="G211" s="3"/>
      <c r="H211" s="3"/>
      <c r="M211"/>
      <c r="N211"/>
    </row>
    <row r="212" spans="1:14" s="2" customFormat="1" x14ac:dyDescent="0.25">
      <c r="A212" t="s">
        <v>274</v>
      </c>
      <c r="B212" s="39">
        <v>31.940445398243199</v>
      </c>
      <c r="C212" s="13"/>
      <c r="D212" s="16"/>
      <c r="E212" s="26">
        <f t="shared" si="6"/>
        <v>0</v>
      </c>
      <c r="F212" s="1"/>
      <c r="G212" s="3"/>
      <c r="H212" s="3"/>
      <c r="M212"/>
      <c r="N212"/>
    </row>
    <row r="213" spans="1:14" s="2" customFormat="1" x14ac:dyDescent="0.25">
      <c r="A213" t="s">
        <v>275</v>
      </c>
      <c r="B213" s="40">
        <v>24.569573383264004</v>
      </c>
      <c r="C213" s="13"/>
      <c r="D213" s="16"/>
      <c r="E213" s="26">
        <f t="shared" si="6"/>
        <v>0</v>
      </c>
      <c r="F213" s="1"/>
      <c r="G213" s="3"/>
      <c r="H213" s="3"/>
      <c r="M213"/>
      <c r="N213"/>
    </row>
    <row r="214" spans="1:14" s="2" customFormat="1" x14ac:dyDescent="0.25">
      <c r="A214" t="s">
        <v>194</v>
      </c>
      <c r="B214" s="39">
        <v>30.71196672908</v>
      </c>
      <c r="C214" s="13"/>
      <c r="D214" s="16"/>
      <c r="E214" s="26">
        <f t="shared" si="6"/>
        <v>0</v>
      </c>
      <c r="F214" s="1"/>
      <c r="G214" s="3"/>
      <c r="H214" s="3"/>
      <c r="M214"/>
      <c r="N214"/>
    </row>
    <row r="215" spans="1:14" s="2" customFormat="1" x14ac:dyDescent="0.25">
      <c r="A215" t="s">
        <v>195</v>
      </c>
      <c r="B215" s="39">
        <v>45.453710759038401</v>
      </c>
      <c r="C215" s="13"/>
      <c r="D215" s="16"/>
      <c r="E215" s="26">
        <f t="shared" si="6"/>
        <v>0</v>
      </c>
      <c r="F215" s="1"/>
      <c r="G215" s="3"/>
      <c r="H215" s="3"/>
      <c r="M215"/>
      <c r="N215"/>
    </row>
    <row r="216" spans="1:14" s="2" customFormat="1" x14ac:dyDescent="0.25">
      <c r="A216" t="s">
        <v>196</v>
      </c>
      <c r="B216" s="39">
        <v>34.397402736569603</v>
      </c>
      <c r="C216" s="13"/>
      <c r="D216" s="16"/>
      <c r="E216" s="26">
        <f t="shared" si="6"/>
        <v>0</v>
      </c>
      <c r="F216" s="1"/>
      <c r="G216" s="3"/>
      <c r="H216" s="3"/>
      <c r="M216"/>
      <c r="N216"/>
    </row>
    <row r="217" spans="1:14" s="2" customFormat="1" x14ac:dyDescent="0.25">
      <c r="A217" t="s">
        <v>197</v>
      </c>
      <c r="B217" s="39">
        <v>54.053061443180802</v>
      </c>
      <c r="C217" s="13"/>
      <c r="D217" s="16"/>
      <c r="E217" s="26">
        <f t="shared" si="6"/>
        <v>0</v>
      </c>
      <c r="F217" s="1"/>
      <c r="G217" s="3"/>
      <c r="H217" s="3"/>
      <c r="M217"/>
      <c r="N217"/>
    </row>
    <row r="218" spans="1:14" s="2" customFormat="1" x14ac:dyDescent="0.25">
      <c r="A218" t="s">
        <v>198</v>
      </c>
      <c r="B218" s="41">
        <v>45.453710759038401</v>
      </c>
      <c r="C218" s="13"/>
      <c r="D218" s="16"/>
      <c r="E218" s="26">
        <f t="shared" si="6"/>
        <v>0</v>
      </c>
      <c r="F218" s="1"/>
      <c r="G218" s="3"/>
      <c r="H218" s="3"/>
      <c r="M218"/>
      <c r="N218"/>
    </row>
    <row r="219" spans="1:14" s="2" customFormat="1" x14ac:dyDescent="0.25">
      <c r="A219" t="s">
        <v>199</v>
      </c>
      <c r="B219" s="41">
        <v>65.109369465649607</v>
      </c>
      <c r="C219" s="13"/>
      <c r="D219" s="16"/>
      <c r="E219" s="26">
        <f t="shared" si="6"/>
        <v>0</v>
      </c>
      <c r="F219" s="1"/>
      <c r="G219" s="3"/>
      <c r="H219" s="3"/>
      <c r="M219"/>
      <c r="N219"/>
    </row>
    <row r="220" spans="1:14" s="2" customFormat="1" x14ac:dyDescent="0.25">
      <c r="A220" t="s">
        <v>200</v>
      </c>
      <c r="B220" s="41">
        <v>55.281540112344004</v>
      </c>
      <c r="C220" s="13"/>
      <c r="D220" s="16"/>
      <c r="E220" s="26">
        <f t="shared" si="6"/>
        <v>0</v>
      </c>
      <c r="F220" s="1"/>
      <c r="G220" s="3"/>
      <c r="H220" s="3"/>
      <c r="M220"/>
      <c r="N220"/>
    </row>
    <row r="221" spans="1:14" s="2" customFormat="1" x14ac:dyDescent="0.25">
      <c r="A221" t="s">
        <v>201</v>
      </c>
      <c r="B221" s="41">
        <v>78.622634826444809</v>
      </c>
      <c r="C221" s="13"/>
      <c r="D221" s="16"/>
      <c r="E221" s="26">
        <f t="shared" si="6"/>
        <v>0</v>
      </c>
      <c r="F221" s="1"/>
      <c r="G221" s="3"/>
      <c r="H221" s="3"/>
      <c r="M221"/>
      <c r="N221"/>
    </row>
    <row r="222" spans="1:14" s="2" customFormat="1" x14ac:dyDescent="0.25">
      <c r="A222" t="s">
        <v>202</v>
      </c>
      <c r="B222" s="41">
        <v>15.970222699121599</v>
      </c>
      <c r="C222" s="13"/>
      <c r="D222" s="16"/>
      <c r="E222" s="26">
        <f t="shared" si="6"/>
        <v>0</v>
      </c>
      <c r="F222" s="1"/>
      <c r="G222" s="3"/>
      <c r="H222" s="3"/>
      <c r="M222"/>
      <c r="N222"/>
    </row>
    <row r="223" spans="1:14" s="2" customFormat="1" x14ac:dyDescent="0.25">
      <c r="A223" t="s">
        <v>203</v>
      </c>
      <c r="B223" s="41">
        <v>19.655658706611202</v>
      </c>
      <c r="C223" s="13"/>
      <c r="D223" s="16"/>
      <c r="E223" s="26">
        <f t="shared" si="6"/>
        <v>0</v>
      </c>
      <c r="F223" s="1"/>
      <c r="G223" s="3"/>
      <c r="H223" s="3"/>
      <c r="M223"/>
      <c r="N223"/>
    </row>
    <row r="224" spans="1:14" s="2" customFormat="1" x14ac:dyDescent="0.25">
      <c r="A224" t="s">
        <v>204</v>
      </c>
      <c r="B224" s="41">
        <v>25.798052052427202</v>
      </c>
      <c r="C224" s="13"/>
      <c r="D224" s="16"/>
      <c r="E224" s="26">
        <f t="shared" si="6"/>
        <v>0</v>
      </c>
      <c r="F224" s="1"/>
      <c r="G224" s="3"/>
      <c r="H224" s="3"/>
      <c r="M224"/>
      <c r="N224"/>
    </row>
    <row r="225" spans="1:14" s="2" customFormat="1" x14ac:dyDescent="0.25">
      <c r="A225" t="s">
        <v>205</v>
      </c>
      <c r="B225" s="41">
        <v>28.255009390753603</v>
      </c>
      <c r="C225" s="13"/>
      <c r="D225" s="16"/>
      <c r="E225" s="26">
        <f t="shared" si="6"/>
        <v>0</v>
      </c>
      <c r="F225" s="1"/>
      <c r="G225" s="3"/>
      <c r="H225" s="3"/>
      <c r="M225"/>
      <c r="N225"/>
    </row>
    <row r="226" spans="1:14" s="2" customFormat="1" x14ac:dyDescent="0.25">
      <c r="A226"/>
      <c r="B226" s="13"/>
      <c r="C226" s="13"/>
      <c r="D226" s="1"/>
      <c r="E226" s="1"/>
      <c r="F226" s="1"/>
      <c r="G226" s="3"/>
      <c r="H226" s="3"/>
      <c r="M226"/>
      <c r="N226"/>
    </row>
    <row r="227" spans="1:14" s="2" customFormat="1" x14ac:dyDescent="0.25">
      <c r="A227"/>
      <c r="B227" s="13"/>
      <c r="C227" s="13"/>
      <c r="D227" s="1"/>
      <c r="E227" s="1"/>
      <c r="F227" s="1"/>
      <c r="G227" s="1"/>
      <c r="H227" s="1"/>
      <c r="M227"/>
      <c r="N227"/>
    </row>
    <row r="228" spans="1:14" x14ac:dyDescent="0.25">
      <c r="A228" s="22" t="s">
        <v>208</v>
      </c>
      <c r="B228" s="13"/>
      <c r="C228" s="13"/>
      <c r="E228" s="45">
        <f>ROUND(SUM(E202:E225),1)</f>
        <v>0</v>
      </c>
      <c r="G228" s="3"/>
      <c r="H228" s="3"/>
    </row>
    <row r="229" spans="1:14" x14ac:dyDescent="0.25">
      <c r="B229" s="13"/>
      <c r="C229" s="13"/>
      <c r="G229" s="3"/>
      <c r="H229" s="3"/>
    </row>
    <row r="231" spans="1:14" x14ac:dyDescent="0.25">
      <c r="A231" s="22" t="s">
        <v>117</v>
      </c>
      <c r="E231" s="17"/>
      <c r="G231" s="3"/>
      <c r="H231" s="3"/>
    </row>
    <row r="232" spans="1:14" x14ac:dyDescent="0.25">
      <c r="F232" s="5" t="s">
        <v>272</v>
      </c>
      <c r="H232" s="2"/>
    </row>
    <row r="233" spans="1:14" ht="15.75" x14ac:dyDescent="0.25">
      <c r="A233" s="22" t="s">
        <v>209</v>
      </c>
      <c r="F233" s="46">
        <f>IFERROR((ROUND((I198+E228)-((I198+E228)*E231/100),1)),"VER DTO")</f>
        <v>0</v>
      </c>
      <c r="G233" s="18" t="s">
        <v>212</v>
      </c>
      <c r="H233" s="18"/>
      <c r="I233" s="18"/>
      <c r="J233" s="18"/>
      <c r="K233" s="18"/>
    </row>
    <row r="234" spans="1:14" ht="15.75" x14ac:dyDescent="0.25">
      <c r="A234" s="22" t="s">
        <v>210</v>
      </c>
      <c r="F234" s="42">
        <f>IFERROR((ROUND(F233*1.21,2)),"REVISAR")</f>
        <v>0</v>
      </c>
      <c r="G234" s="18" t="s">
        <v>211</v>
      </c>
      <c r="H234" s="18"/>
      <c r="I234" s="18"/>
      <c r="J234" s="18"/>
      <c r="K234" s="18"/>
    </row>
    <row r="237" spans="1:14" ht="15.75" thickBot="1" x14ac:dyDescent="0.3"/>
    <row r="238" spans="1:14" x14ac:dyDescent="0.25">
      <c r="A238" s="155" t="s">
        <v>430</v>
      </c>
      <c r="B238" s="156"/>
      <c r="C238" s="156"/>
      <c r="D238" s="156"/>
      <c r="E238" s="156"/>
      <c r="F238" s="156"/>
      <c r="G238" s="156"/>
      <c r="H238" s="156"/>
      <c r="I238" s="156"/>
      <c r="J238" s="156"/>
      <c r="K238" s="157"/>
    </row>
    <row r="239" spans="1:14" x14ac:dyDescent="0.25">
      <c r="A239" s="158"/>
      <c r="B239" s="159"/>
      <c r="C239" s="159"/>
      <c r="D239" s="159"/>
      <c r="E239" s="159"/>
      <c r="F239" s="159"/>
      <c r="G239" s="159"/>
      <c r="H239" s="159"/>
      <c r="I239" s="159"/>
      <c r="J239" s="159"/>
      <c r="K239" s="160"/>
    </row>
    <row r="240" spans="1:14" ht="15.75" thickBot="1" x14ac:dyDescent="0.3">
      <c r="A240" s="158"/>
      <c r="B240" s="159"/>
      <c r="C240" s="159"/>
      <c r="D240" s="159"/>
      <c r="E240" s="159"/>
      <c r="F240" s="159"/>
      <c r="G240" s="159"/>
      <c r="H240" s="159"/>
      <c r="I240" s="159"/>
      <c r="J240" s="159"/>
      <c r="K240" s="160"/>
    </row>
    <row r="241" spans="1:11" ht="16.5" thickBot="1" x14ac:dyDescent="0.3">
      <c r="A241" s="114" t="s">
        <v>437</v>
      </c>
      <c r="B241" s="109"/>
      <c r="C241" s="115"/>
      <c r="D241" s="117" t="s">
        <v>439</v>
      </c>
      <c r="E241" s="118"/>
      <c r="F241" s="116"/>
      <c r="G241" s="106"/>
      <c r="H241" s="120" t="s">
        <v>438</v>
      </c>
      <c r="I241" s="121"/>
      <c r="J241" s="121"/>
      <c r="K241" s="119"/>
    </row>
    <row r="242" spans="1:11" ht="15.75" thickBot="1" x14ac:dyDescent="0.3">
      <c r="A242" s="97"/>
      <c r="D242" s="103" t="s">
        <v>431</v>
      </c>
      <c r="E242" s="104"/>
      <c r="F242" s="105"/>
      <c r="G242" s="96"/>
      <c r="H242" s="103" t="s">
        <v>432</v>
      </c>
      <c r="I242" s="103"/>
      <c r="J242" s="103"/>
      <c r="K242" s="101"/>
    </row>
    <row r="243" spans="1:11" ht="21.75" thickBot="1" x14ac:dyDescent="0.4">
      <c r="A243" s="98" t="s">
        <v>436</v>
      </c>
      <c r="D243" s="122" t="s">
        <v>427</v>
      </c>
      <c r="E243" s="107"/>
      <c r="F243" s="122" t="s">
        <v>428</v>
      </c>
      <c r="G243" s="96"/>
      <c r="H243" s="122" t="s">
        <v>427</v>
      </c>
      <c r="I243" s="107"/>
      <c r="J243" s="122" t="s">
        <v>428</v>
      </c>
      <c r="K243" s="101"/>
    </row>
    <row r="244" spans="1:11" ht="21.75" thickBot="1" x14ac:dyDescent="0.4">
      <c r="A244" s="98" t="s">
        <v>434</v>
      </c>
      <c r="D244" s="108"/>
      <c r="E244" s="109" t="s">
        <v>429</v>
      </c>
      <c r="F244" s="108"/>
      <c r="G244" s="96"/>
      <c r="H244" s="111"/>
      <c r="I244" s="112" t="s">
        <v>429</v>
      </c>
      <c r="J244" s="111"/>
      <c r="K244" s="101"/>
    </row>
    <row r="245" spans="1:11" ht="21.75" thickBot="1" x14ac:dyDescent="0.4">
      <c r="A245" s="98" t="s">
        <v>435</v>
      </c>
      <c r="D245" s="106"/>
      <c r="E245" s="106"/>
      <c r="F245" s="106"/>
      <c r="G245" s="96"/>
      <c r="H245" s="106"/>
      <c r="I245" s="106"/>
      <c r="J245" s="106"/>
      <c r="K245" s="101"/>
    </row>
    <row r="246" spans="1:11" ht="16.5" thickBot="1" x14ac:dyDescent="0.3">
      <c r="A246" s="99"/>
      <c r="B246" s="93"/>
      <c r="C246" s="94"/>
      <c r="D246" s="151" t="s">
        <v>441</v>
      </c>
      <c r="E246" s="152"/>
      <c r="F246" s="110"/>
      <c r="G246" s="100"/>
      <c r="H246" s="151" t="s">
        <v>433</v>
      </c>
      <c r="I246" s="153"/>
      <c r="J246" s="113" t="str">
        <f>IFERROR(((F246*(H244/D244))*(J244/F244)),"")</f>
        <v/>
      </c>
      <c r="K246" s="102"/>
    </row>
    <row r="247" spans="1:11" x14ac:dyDescent="0.25">
      <c r="J247" s="95" t="s">
        <v>440</v>
      </c>
    </row>
  </sheetData>
  <sheetProtection algorithmName="SHA-512" hashValue="uvrE2vdDSkK617FIRjdn4FttXmOty6yrqIf9vwV5qKQHypYfKknS35CocqqLYZZT76n9lxGn4ZydsuPTxNh/Rg==" saltValue="+PsGH+u95tT6p0xt2u0AzQ==" spinCount="100000" sheet="1" objects="1" scenarios="1"/>
  <mergeCells count="5">
    <mergeCell ref="A1:N1"/>
    <mergeCell ref="A201:C201"/>
    <mergeCell ref="A238:K240"/>
    <mergeCell ref="D246:E246"/>
    <mergeCell ref="H246:I246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F5657-D72C-4A4C-99AE-0094A5EB0B49}">
  <sheetPr codeName="Hoja6"/>
  <dimension ref="A1:P247"/>
  <sheetViews>
    <sheetView showZeros="0" zoomScale="90" zoomScaleNormal="90" workbookViewId="0">
      <selection activeCell="B2" sqref="B1:C1048576"/>
    </sheetView>
  </sheetViews>
  <sheetFormatPr baseColWidth="10" defaultRowHeight="15" x14ac:dyDescent="0.25"/>
  <cols>
    <col min="1" max="1" width="35.140625" customWidth="1"/>
    <col min="2" max="2" width="17.28515625" style="2" hidden="1" customWidth="1"/>
    <col min="3" max="3" width="18.7109375" hidden="1" customWidth="1"/>
    <col min="4" max="4" width="11.5703125" style="1" customWidth="1"/>
    <col min="5" max="5" width="10.140625" style="1" bestFit="1" customWidth="1"/>
    <col min="6" max="6" width="19.28515625" style="1" customWidth="1"/>
    <col min="7" max="7" width="11.42578125" style="1"/>
    <col min="8" max="8" width="12" style="1" bestFit="1" customWidth="1"/>
    <col min="9" max="9" width="15.85546875" style="2" bestFit="1" customWidth="1"/>
    <col min="10" max="10" width="20.85546875" style="2" customWidth="1"/>
    <col min="11" max="11" width="14.7109375" style="2" customWidth="1"/>
    <col min="12" max="12" width="18.7109375" style="2" bestFit="1" customWidth="1"/>
  </cols>
  <sheetData>
    <row r="1" spans="1:16" ht="21" x14ac:dyDescent="0.25">
      <c r="A1" s="143" t="s">
        <v>281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6" s="2" customFormat="1" x14ac:dyDescent="0.25">
      <c r="D2" s="10" t="s">
        <v>112</v>
      </c>
      <c r="E2" s="11" t="s">
        <v>113</v>
      </c>
      <c r="F2" s="11" t="s">
        <v>114</v>
      </c>
      <c r="G2" s="11" t="s">
        <v>260</v>
      </c>
      <c r="H2" s="11" t="s">
        <v>214</v>
      </c>
      <c r="I2" s="11" t="s">
        <v>265</v>
      </c>
      <c r="J2" s="11" t="s">
        <v>215</v>
      </c>
      <c r="K2" s="11" t="s">
        <v>267</v>
      </c>
      <c r="L2" s="12" t="s">
        <v>268</v>
      </c>
      <c r="M2" s="21" t="s">
        <v>261</v>
      </c>
      <c r="N2" s="21" t="s">
        <v>213</v>
      </c>
    </row>
    <row r="3" spans="1:16" x14ac:dyDescent="0.25">
      <c r="A3" t="s">
        <v>0</v>
      </c>
      <c r="B3" s="26">
        <v>10.430479266480003</v>
      </c>
      <c r="C3" s="26">
        <v>17.3841321108</v>
      </c>
      <c r="D3" s="4"/>
      <c r="E3" s="4"/>
      <c r="F3" s="4"/>
      <c r="G3" s="4"/>
      <c r="H3" s="4"/>
      <c r="I3" s="4"/>
      <c r="J3" s="4"/>
      <c r="K3" s="4"/>
      <c r="L3" s="4"/>
      <c r="M3" s="13">
        <f>IFERROR((ROUND((B3*D3)+((B3*E3)*1.15)+(B3*F3*1.35),2)),"REVISAR")</f>
        <v>0</v>
      </c>
      <c r="N3" s="13">
        <f>IFERROR((ROUND((G3*C3)+(H3*C3*1.1)+(I3*C3*1.15)+(J3*C3*1.15*1.1)+(K3*C3*1.35)+(L3*C3*1.35*1.1),2)),"REVISAR")</f>
        <v>0</v>
      </c>
      <c r="P3" s="36"/>
    </row>
    <row r="4" spans="1:16" x14ac:dyDescent="0.25">
      <c r="A4" t="s">
        <v>1</v>
      </c>
      <c r="B4" s="26">
        <v>11.589421407200001</v>
      </c>
      <c r="C4" s="26">
        <v>19.702016392240001</v>
      </c>
      <c r="D4" s="4"/>
      <c r="E4" s="4">
        <v>0</v>
      </c>
      <c r="F4" s="4"/>
      <c r="G4" s="4"/>
      <c r="H4" s="4">
        <v>0</v>
      </c>
      <c r="I4" s="4"/>
      <c r="J4" s="4"/>
      <c r="K4" s="4"/>
      <c r="L4" s="4"/>
      <c r="M4" s="13">
        <f>IFERROR((ROUND((B4*D4)+((B4*E4)*1.15)+(B4*F4*1.35),2)),"REVISAR")</f>
        <v>0</v>
      </c>
      <c r="N4" s="13">
        <f>IFERROR((ROUND((G4*C4)+(H4*C4*1.1)+(I4*C4*1.15)+(J4*C4*1.15*1.1)+(K4*C4*1.35)+(L4*C4*1.35*1.1),2)),"REVISAR")</f>
        <v>0</v>
      </c>
    </row>
    <row r="5" spans="1:16" x14ac:dyDescent="0.25">
      <c r="A5" t="s">
        <v>2</v>
      </c>
      <c r="B5" s="26">
        <v>12.74836354792</v>
      </c>
      <c r="C5" s="26">
        <v>20.860958532960005</v>
      </c>
      <c r="D5" s="4"/>
      <c r="E5" s="4"/>
      <c r="F5" s="4"/>
      <c r="G5" s="4"/>
      <c r="H5" s="4"/>
      <c r="I5" s="4"/>
      <c r="J5" s="4"/>
      <c r="K5" s="4"/>
      <c r="L5" s="4"/>
      <c r="M5" s="13">
        <f>IFERROR((ROUND((B5*D5)+((B5*E5)*1.15)+(B5*F5*1.35),2)),"REVISAR")</f>
        <v>0</v>
      </c>
      <c r="N5" s="13">
        <f>IFERROR((ROUND((G5*C5)+(H5*C5*1.1)+(I5*C5*1.15)+(J5*C5*1.15*1.1)+(K5*C5*1.35)+(L5*C5*1.35*1.1),2)),"REVISAR")</f>
        <v>0</v>
      </c>
    </row>
    <row r="6" spans="1:16" x14ac:dyDescent="0.25">
      <c r="A6" t="s">
        <v>3</v>
      </c>
      <c r="B6" s="26">
        <v>12.74836354792</v>
      </c>
      <c r="C6" s="26">
        <v>22.019900673680002</v>
      </c>
      <c r="D6" s="4"/>
      <c r="E6" s="4"/>
      <c r="F6" s="4"/>
      <c r="G6" s="4"/>
      <c r="H6" s="4"/>
      <c r="I6" s="4"/>
      <c r="J6" s="4"/>
      <c r="K6" s="4"/>
      <c r="L6" s="4"/>
      <c r="M6" s="13">
        <f>IFERROR((ROUND((B6*D6)+((B6*E6)*1.15)+(B6*F6*1.35),2)),"REVISAR")</f>
        <v>0</v>
      </c>
      <c r="N6" s="13">
        <f>IFERROR((ROUND((G6*C6)+(H6*C6*1.1)+(I6*C6*1.15)+(J6*C6*1.15*1.1)+(K6*C6*1.35)+(L6*C6*1.35*1.1),2)),"REVISAR")</f>
        <v>0</v>
      </c>
    </row>
    <row r="7" spans="1:16" x14ac:dyDescent="0.25">
      <c r="A7" t="s">
        <v>4</v>
      </c>
      <c r="B7" s="26">
        <v>13.907305688639997</v>
      </c>
      <c r="C7" s="26">
        <v>24.337784955120004</v>
      </c>
      <c r="D7" s="4"/>
      <c r="E7" s="4"/>
      <c r="F7" s="4"/>
      <c r="G7" s="4"/>
      <c r="H7" s="4"/>
      <c r="I7" s="4"/>
      <c r="J7" s="4"/>
      <c r="K7" s="4"/>
      <c r="L7" s="4"/>
      <c r="M7" s="13">
        <f>IFERROR((ROUND((B7*D7)+((B7*E7)*1.15)+(B7*F7*1.35),2)),"REVISAR")</f>
        <v>0</v>
      </c>
      <c r="N7" s="13">
        <f>IFERROR((ROUND((G7*C7)+(H7*C7*1.1)+(I7*C7*1.15)+(J7*C7*1.15*1.1)+(K7*C7*1.35)+(L7*C7*1.35*1.1),2)),"REVISAR")</f>
        <v>0</v>
      </c>
    </row>
    <row r="8" spans="1:16" x14ac:dyDescent="0.25">
      <c r="A8" t="s">
        <v>5</v>
      </c>
      <c r="B8" s="26">
        <v>15.066247829359998</v>
      </c>
      <c r="C8" s="26">
        <v>26.655669236560001</v>
      </c>
      <c r="D8" s="4"/>
      <c r="E8" s="4"/>
      <c r="F8" s="4"/>
      <c r="G8" s="4"/>
      <c r="H8" s="4"/>
      <c r="I8" s="4"/>
      <c r="J8" s="4"/>
      <c r="K8" s="4"/>
      <c r="L8" s="4"/>
      <c r="M8" s="13">
        <f>IFERROR((ROUND((B8*D8)+((B8*E8)*1.15)+(B8*F8*1.35),2)),"REVISAR")</f>
        <v>0</v>
      </c>
      <c r="N8" s="13">
        <f>IFERROR((ROUND((G8*C8)+(H8*C8*1.1)+(I8*C8*1.15)+(J8*C8*1.15*1.1)+(K8*C8*1.35)+(L8*C8*1.35*1.1),2)),"REVISAR")</f>
        <v>0</v>
      </c>
    </row>
    <row r="9" spans="1:16" x14ac:dyDescent="0.25">
      <c r="A9" t="s">
        <v>119</v>
      </c>
      <c r="B9" s="26">
        <v>17.3841321108</v>
      </c>
      <c r="C9" s="26">
        <v>30.132495658719996</v>
      </c>
      <c r="D9" s="4"/>
      <c r="E9" s="4"/>
      <c r="F9" s="4"/>
      <c r="G9" s="4"/>
      <c r="H9" s="4"/>
      <c r="I9" s="4"/>
      <c r="J9" s="4"/>
      <c r="K9" s="4"/>
      <c r="L9" s="4"/>
      <c r="M9" s="13">
        <f>IFERROR((ROUND((B9*D9)+((B9*E9)*1.15)+(B9*F9*1.35),2)),"REVISAR")</f>
        <v>0</v>
      </c>
      <c r="N9" s="13">
        <f>IFERROR((ROUND((G9*C9)+(H9*C9*1.1)+(I9*C9*1.15)+(J9*C9*1.15*1.1)+(K9*C9*1.35)+(L9*C9*1.35*1.1),2)),"REVISAR")</f>
        <v>0</v>
      </c>
    </row>
    <row r="10" spans="1:16" x14ac:dyDescent="0.25">
      <c r="A10" t="s">
        <v>120</v>
      </c>
      <c r="B10" s="26">
        <v>19.702016392240001</v>
      </c>
      <c r="C10" s="26">
        <v>33.609322080879998</v>
      </c>
      <c r="D10" s="4"/>
      <c r="E10" s="4"/>
      <c r="F10" s="4"/>
      <c r="G10" s="4"/>
      <c r="H10" s="4"/>
      <c r="I10" s="4"/>
      <c r="J10" s="4"/>
      <c r="K10" s="4"/>
      <c r="L10" s="4"/>
      <c r="M10" s="13">
        <f>IFERROR((ROUND((B10*D10)+((B10*E10)*1.15)+(B10*F10*1.35),2)),"REVISAR")</f>
        <v>0</v>
      </c>
      <c r="N10" s="13">
        <f>IFERROR((ROUND((G10*C10)+(H10*C10*1.1)+(I10*C10*1.15)+(J10*C10*1.15*1.1)+(K10*C10*1.35)+(L10*C10*1.35*1.1),2)),"REVISAR")</f>
        <v>0</v>
      </c>
    </row>
    <row r="11" spans="1:16" x14ac:dyDescent="0.25">
      <c r="A11" t="s">
        <v>6</v>
      </c>
      <c r="B11" s="26">
        <v>20.860958532960005</v>
      </c>
      <c r="C11" s="26">
        <v>37.086148503040008</v>
      </c>
      <c r="D11" s="4"/>
      <c r="E11" s="4"/>
      <c r="F11" s="4"/>
      <c r="G11" s="4"/>
      <c r="H11" s="4"/>
      <c r="I11" s="4"/>
      <c r="J11" s="4"/>
      <c r="K11" s="4"/>
      <c r="L11" s="4"/>
      <c r="M11" s="13">
        <f>IFERROR((ROUND((B11*D11)+((B11*E11)*1.15)+(B11*F11*1.35),2)),"REVISAR")</f>
        <v>0</v>
      </c>
      <c r="N11" s="13">
        <f>IFERROR((ROUND((G11*C11)+(H11*C11*1.1)+(I11*C11*1.15)+(J11*C11*1.15*1.1)+(K11*C11*1.35)+(L11*C11*1.35*1.1),2)),"REVISAR")</f>
        <v>0</v>
      </c>
    </row>
    <row r="12" spans="1:16" x14ac:dyDescent="0.25">
      <c r="A12" t="s">
        <v>121</v>
      </c>
      <c r="B12" s="26">
        <v>23.178842814400003</v>
      </c>
      <c r="C12" s="26">
        <v>40.562974925199995</v>
      </c>
      <c r="D12" s="4"/>
      <c r="E12" s="4"/>
      <c r="F12" s="4"/>
      <c r="G12" s="4"/>
      <c r="H12" s="4"/>
      <c r="I12" s="4"/>
      <c r="J12" s="4"/>
      <c r="K12" s="4"/>
      <c r="L12" s="4"/>
      <c r="M12" s="13">
        <f>IFERROR((ROUND((B12*D12)+((B12*E12)*1.15)+(B12*F12*1.35),2)),"REVISAR")</f>
        <v>0</v>
      </c>
      <c r="N12" s="13">
        <f>IFERROR((ROUND((G12*C12)+(H12*C12*1.1)+(I12*C12*1.15)+(J12*C12*1.15*1.1)+(K12*C12*1.35)+(L12*C12*1.35*1.1),2)),"REVISAR")</f>
        <v>0</v>
      </c>
    </row>
    <row r="13" spans="1:16" x14ac:dyDescent="0.25">
      <c r="A13" t="s">
        <v>7</v>
      </c>
      <c r="B13" s="26">
        <v>26.655669236560001</v>
      </c>
      <c r="C13" s="26">
        <v>44.039801347360005</v>
      </c>
      <c r="D13" s="4"/>
      <c r="E13" s="4"/>
      <c r="F13" s="4"/>
      <c r="G13" s="4"/>
      <c r="H13" s="4"/>
      <c r="I13" s="4"/>
      <c r="J13" s="4"/>
      <c r="K13" s="4"/>
      <c r="L13" s="4"/>
      <c r="M13" s="13">
        <f>IFERROR((ROUND((B13*D13)+((B13*E13)*1.15)+(B13*F13*1.35),2)),"REVISAR")</f>
        <v>0</v>
      </c>
      <c r="N13" s="13">
        <f>IFERROR((ROUND((G13*C13)+(H13*C13*1.1)+(I13*C13*1.15)+(J13*C13*1.15*1.1)+(K13*C13*1.35)+(L13*C13*1.35*1.1),2)),"REVISAR")</f>
        <v>0</v>
      </c>
    </row>
    <row r="14" spans="1:16" x14ac:dyDescent="0.25">
      <c r="A14" t="s">
        <v>8</v>
      </c>
      <c r="D14" s="10" t="s">
        <v>112</v>
      </c>
      <c r="E14" s="11" t="s">
        <v>113</v>
      </c>
      <c r="F14" s="11" t="s">
        <v>114</v>
      </c>
      <c r="G14" s="11" t="s">
        <v>260</v>
      </c>
      <c r="H14" s="11" t="s">
        <v>214</v>
      </c>
      <c r="I14" s="11" t="s">
        <v>265</v>
      </c>
      <c r="J14" s="11" t="s">
        <v>215</v>
      </c>
      <c r="K14" s="11" t="s">
        <v>267</v>
      </c>
      <c r="L14" s="12" t="s">
        <v>268</v>
      </c>
      <c r="M14" s="13"/>
      <c r="N14" s="13"/>
    </row>
    <row r="15" spans="1:16" x14ac:dyDescent="0.25">
      <c r="A15" t="s">
        <v>9</v>
      </c>
      <c r="B15" s="26">
        <v>11.589421407200001</v>
      </c>
      <c r="C15" s="26">
        <v>19.702016392240001</v>
      </c>
      <c r="D15" s="4"/>
      <c r="E15" s="4"/>
      <c r="F15" s="4"/>
      <c r="G15" s="4"/>
      <c r="H15" s="4"/>
      <c r="I15" s="4"/>
      <c r="J15" s="4"/>
      <c r="K15" s="4"/>
      <c r="L15" s="4"/>
      <c r="M15" s="13">
        <f t="shared" ref="M15:M67" si="0">IFERROR((ROUND((B15*D15)+((B15*E15)*1.15)+(B15*F15*1.35),2)),"REVISAR")</f>
        <v>0</v>
      </c>
      <c r="N15" s="13">
        <f t="shared" ref="N15:N67" si="1">IFERROR((ROUND((G15*C15)+(H15*C15*1.1)+(I15*C15*1.15)+(J15*C15*1.15*1.1)+(K15*C15*1.35)+(L15*C15*1.35*1.1),2)),"REVISAR")</f>
        <v>0</v>
      </c>
    </row>
    <row r="16" spans="1:16" x14ac:dyDescent="0.25">
      <c r="A16" t="s">
        <v>10</v>
      </c>
      <c r="B16" s="26">
        <v>12.74836354792</v>
      </c>
      <c r="C16" s="26">
        <v>20.860958532960005</v>
      </c>
      <c r="D16" s="4"/>
      <c r="E16" s="4">
        <v>0</v>
      </c>
      <c r="F16" s="4"/>
      <c r="G16" s="4"/>
      <c r="H16" s="4">
        <v>0</v>
      </c>
      <c r="I16" s="4"/>
      <c r="J16" s="4"/>
      <c r="K16" s="4"/>
      <c r="L16" s="4"/>
      <c r="M16" s="13">
        <f t="shared" si="0"/>
        <v>0</v>
      </c>
      <c r="N16" s="13">
        <f t="shared" si="1"/>
        <v>0</v>
      </c>
    </row>
    <row r="17" spans="1:14" x14ac:dyDescent="0.25">
      <c r="A17" t="s">
        <v>11</v>
      </c>
      <c r="B17" s="26">
        <v>13.907305688639997</v>
      </c>
      <c r="C17" s="26">
        <v>22.019900673680002</v>
      </c>
      <c r="D17" s="4"/>
      <c r="E17" s="4"/>
      <c r="F17" s="4"/>
      <c r="G17" s="4"/>
      <c r="H17" s="4"/>
      <c r="I17" s="4"/>
      <c r="J17" s="4"/>
      <c r="K17" s="4"/>
      <c r="L17" s="4"/>
      <c r="M17" s="13">
        <f t="shared" si="0"/>
        <v>0</v>
      </c>
      <c r="N17" s="13">
        <f t="shared" si="1"/>
        <v>0</v>
      </c>
    </row>
    <row r="18" spans="1:14" x14ac:dyDescent="0.25">
      <c r="A18" t="s">
        <v>12</v>
      </c>
      <c r="B18" s="26">
        <v>13.907305688639997</v>
      </c>
      <c r="C18" s="26">
        <v>24.337784955120004</v>
      </c>
      <c r="D18" s="4"/>
      <c r="E18" s="4"/>
      <c r="F18" s="4"/>
      <c r="G18" s="4"/>
      <c r="H18" s="4"/>
      <c r="I18" s="4"/>
      <c r="J18" s="4"/>
      <c r="K18" s="4"/>
      <c r="L18" s="4"/>
      <c r="M18" s="13">
        <f t="shared" si="0"/>
        <v>0</v>
      </c>
      <c r="N18" s="13">
        <f t="shared" si="1"/>
        <v>0</v>
      </c>
    </row>
    <row r="19" spans="1:14" x14ac:dyDescent="0.25">
      <c r="A19" t="s">
        <v>13</v>
      </c>
      <c r="B19" s="26">
        <v>16.225189970079999</v>
      </c>
      <c r="C19" s="26">
        <v>25.496727095840001</v>
      </c>
      <c r="D19" s="4"/>
      <c r="E19" s="4"/>
      <c r="F19" s="4"/>
      <c r="G19" s="4"/>
      <c r="H19" s="4"/>
      <c r="I19" s="4"/>
      <c r="J19" s="4"/>
      <c r="K19" s="4"/>
      <c r="L19" s="4"/>
      <c r="M19" s="13">
        <f t="shared" si="0"/>
        <v>0</v>
      </c>
      <c r="N19" s="13">
        <f t="shared" si="1"/>
        <v>0</v>
      </c>
    </row>
    <row r="20" spans="1:14" x14ac:dyDescent="0.25">
      <c r="A20" t="s">
        <v>14</v>
      </c>
      <c r="B20" s="26">
        <v>17.3841321108</v>
      </c>
      <c r="C20" s="26">
        <v>28.973553517999999</v>
      </c>
      <c r="D20" s="4"/>
      <c r="E20" s="4"/>
      <c r="F20" s="4"/>
      <c r="G20" s="4"/>
      <c r="H20" s="4"/>
      <c r="I20" s="4"/>
      <c r="J20" s="4"/>
      <c r="K20" s="4"/>
      <c r="L20" s="4"/>
      <c r="M20" s="13">
        <f t="shared" si="0"/>
        <v>0</v>
      </c>
      <c r="N20" s="13">
        <f t="shared" si="1"/>
        <v>0</v>
      </c>
    </row>
    <row r="21" spans="1:14" x14ac:dyDescent="0.25">
      <c r="A21" t="s">
        <v>122</v>
      </c>
      <c r="B21" s="26">
        <v>18.543074251520004</v>
      </c>
      <c r="C21" s="26">
        <v>31.291437799439997</v>
      </c>
      <c r="D21" s="4"/>
      <c r="E21" s="4"/>
      <c r="F21" s="4"/>
      <c r="G21" s="4"/>
      <c r="H21" s="4"/>
      <c r="I21" s="4"/>
      <c r="J21" s="4"/>
      <c r="K21" s="4"/>
      <c r="L21" s="4"/>
      <c r="M21" s="13">
        <f t="shared" si="0"/>
        <v>0</v>
      </c>
      <c r="N21" s="13">
        <f t="shared" si="1"/>
        <v>0</v>
      </c>
    </row>
    <row r="22" spans="1:14" x14ac:dyDescent="0.25">
      <c r="A22" t="s">
        <v>123</v>
      </c>
      <c r="B22" s="26">
        <v>19.702016392240001</v>
      </c>
      <c r="C22" s="26">
        <v>35.92720636232</v>
      </c>
      <c r="D22" s="4"/>
      <c r="E22" s="4"/>
      <c r="F22" s="4"/>
      <c r="G22" s="4"/>
      <c r="H22" s="4"/>
      <c r="I22" s="4"/>
      <c r="J22" s="4"/>
      <c r="K22" s="4"/>
      <c r="L22" s="4"/>
      <c r="M22" s="13">
        <f t="shared" si="0"/>
        <v>0</v>
      </c>
      <c r="N22" s="13">
        <f t="shared" si="1"/>
        <v>0</v>
      </c>
    </row>
    <row r="23" spans="1:14" x14ac:dyDescent="0.25">
      <c r="A23" t="s">
        <v>15</v>
      </c>
      <c r="B23" s="26">
        <v>20.860958532960005</v>
      </c>
      <c r="C23" s="26">
        <v>38.245090643760001</v>
      </c>
      <c r="D23" s="4"/>
      <c r="E23" s="4"/>
      <c r="F23" s="4"/>
      <c r="G23" s="4"/>
      <c r="H23" s="4"/>
      <c r="I23" s="4"/>
      <c r="J23" s="4"/>
      <c r="K23" s="4"/>
      <c r="L23" s="4"/>
      <c r="M23" s="13">
        <f t="shared" si="0"/>
        <v>0</v>
      </c>
      <c r="N23" s="13">
        <f t="shared" si="1"/>
        <v>0</v>
      </c>
    </row>
    <row r="24" spans="1:14" x14ac:dyDescent="0.25">
      <c r="A24" t="s">
        <v>124</v>
      </c>
      <c r="B24" s="26">
        <v>24.337784955120004</v>
      </c>
      <c r="C24" s="26">
        <v>42.880859206640004</v>
      </c>
      <c r="D24" s="4"/>
      <c r="E24" s="4"/>
      <c r="F24" s="4"/>
      <c r="G24" s="4"/>
      <c r="H24" s="4"/>
      <c r="I24" s="4"/>
      <c r="J24" s="4"/>
      <c r="K24" s="4"/>
      <c r="L24" s="4"/>
      <c r="M24" s="13">
        <f t="shared" si="0"/>
        <v>0</v>
      </c>
      <c r="N24" s="13">
        <f t="shared" si="1"/>
        <v>0</v>
      </c>
    </row>
    <row r="25" spans="1:14" x14ac:dyDescent="0.25">
      <c r="A25" t="s">
        <v>125</v>
      </c>
      <c r="B25" s="26">
        <v>30.132495658719996</v>
      </c>
      <c r="C25" s="26">
        <v>47.516627769520007</v>
      </c>
      <c r="D25" s="4"/>
      <c r="E25" s="4"/>
      <c r="F25" s="4"/>
      <c r="G25" s="4"/>
      <c r="H25" s="4"/>
      <c r="I25" s="4"/>
      <c r="J25" s="4"/>
      <c r="K25" s="4"/>
      <c r="L25" s="4"/>
      <c r="M25" s="13">
        <f t="shared" si="0"/>
        <v>0</v>
      </c>
      <c r="N25" s="13">
        <f t="shared" si="1"/>
        <v>0</v>
      </c>
    </row>
    <row r="26" spans="1:14" x14ac:dyDescent="0.25">
      <c r="D26" s="10" t="s">
        <v>112</v>
      </c>
      <c r="E26" s="11" t="s">
        <v>113</v>
      </c>
      <c r="F26" s="11" t="s">
        <v>114</v>
      </c>
      <c r="G26" s="11" t="s">
        <v>260</v>
      </c>
      <c r="H26" s="11" t="s">
        <v>214</v>
      </c>
      <c r="I26" s="11" t="s">
        <v>265</v>
      </c>
      <c r="J26" s="11" t="s">
        <v>215</v>
      </c>
      <c r="K26" s="11" t="s">
        <v>267</v>
      </c>
      <c r="L26" s="12" t="s">
        <v>268</v>
      </c>
      <c r="M26" s="13"/>
      <c r="N26" s="13"/>
    </row>
    <row r="27" spans="1:14" x14ac:dyDescent="0.25">
      <c r="A27" t="s">
        <v>16</v>
      </c>
      <c r="B27" s="26">
        <v>16.225189970079999</v>
      </c>
      <c r="C27" s="26">
        <v>23.178842814400003</v>
      </c>
      <c r="D27" s="4"/>
      <c r="E27" s="4"/>
      <c r="F27" s="4"/>
      <c r="G27" s="4"/>
      <c r="H27" s="4"/>
      <c r="I27" s="4"/>
      <c r="J27" s="4"/>
      <c r="K27" s="4"/>
      <c r="L27" s="4"/>
      <c r="M27" s="13">
        <f t="shared" si="0"/>
        <v>0</v>
      </c>
      <c r="N27" s="13">
        <f t="shared" si="1"/>
        <v>0</v>
      </c>
    </row>
    <row r="28" spans="1:14" x14ac:dyDescent="0.25">
      <c r="A28" t="s">
        <v>17</v>
      </c>
      <c r="B28" s="26">
        <v>17.3841321108</v>
      </c>
      <c r="C28" s="26">
        <v>25.496727095840001</v>
      </c>
      <c r="D28" s="4"/>
      <c r="E28" s="4">
        <v>0</v>
      </c>
      <c r="F28" s="4"/>
      <c r="G28" s="4"/>
      <c r="H28" s="4">
        <v>0</v>
      </c>
      <c r="I28" s="4"/>
      <c r="J28" s="4"/>
      <c r="K28" s="4"/>
      <c r="L28" s="4"/>
      <c r="M28" s="13">
        <f t="shared" si="0"/>
        <v>0</v>
      </c>
      <c r="N28" s="13">
        <f t="shared" si="1"/>
        <v>0</v>
      </c>
    </row>
    <row r="29" spans="1:14" x14ac:dyDescent="0.25">
      <c r="A29" t="s">
        <v>18</v>
      </c>
      <c r="B29" s="26">
        <v>18.543074251520004</v>
      </c>
      <c r="C29" s="26">
        <v>27.814611377279995</v>
      </c>
      <c r="D29" s="4"/>
      <c r="E29" s="4"/>
      <c r="F29" s="4"/>
      <c r="G29" s="4"/>
      <c r="H29" s="4"/>
      <c r="I29" s="4"/>
      <c r="J29" s="4"/>
      <c r="K29" s="4"/>
      <c r="L29" s="4"/>
      <c r="M29" s="13">
        <f t="shared" si="0"/>
        <v>0</v>
      </c>
      <c r="N29" s="13">
        <f t="shared" si="1"/>
        <v>0</v>
      </c>
    </row>
    <row r="30" spans="1:14" x14ac:dyDescent="0.25">
      <c r="A30" t="s">
        <v>19</v>
      </c>
      <c r="B30" s="26">
        <v>22.019900673680002</v>
      </c>
      <c r="C30" s="26">
        <v>31.291437799439997</v>
      </c>
      <c r="D30" s="4"/>
      <c r="E30" s="4"/>
      <c r="F30" s="4"/>
      <c r="G30" s="4"/>
      <c r="H30" s="4"/>
      <c r="I30" s="4"/>
      <c r="J30" s="4"/>
      <c r="K30" s="4"/>
      <c r="L30" s="4"/>
      <c r="M30" s="13">
        <f t="shared" si="0"/>
        <v>0</v>
      </c>
      <c r="N30" s="13">
        <f t="shared" si="1"/>
        <v>0</v>
      </c>
    </row>
    <row r="31" spans="1:14" x14ac:dyDescent="0.25">
      <c r="A31" t="s">
        <v>20</v>
      </c>
      <c r="B31" s="26">
        <v>25.496727095840001</v>
      </c>
      <c r="C31" s="26">
        <v>38.245090643760001</v>
      </c>
      <c r="D31" s="4"/>
      <c r="E31" s="4"/>
      <c r="F31" s="4"/>
      <c r="G31" s="4"/>
      <c r="H31" s="4"/>
      <c r="I31" s="4"/>
      <c r="J31" s="4"/>
      <c r="K31" s="4"/>
      <c r="L31" s="4"/>
      <c r="M31" s="13">
        <f t="shared" si="0"/>
        <v>0</v>
      </c>
      <c r="N31" s="13">
        <f t="shared" si="1"/>
        <v>0</v>
      </c>
    </row>
    <row r="32" spans="1:14" x14ac:dyDescent="0.25">
      <c r="A32" t="s">
        <v>21</v>
      </c>
      <c r="B32" s="26">
        <v>26.655669236560001</v>
      </c>
      <c r="C32" s="26">
        <v>37.086148503040008</v>
      </c>
      <c r="D32" s="4"/>
      <c r="E32" s="4"/>
      <c r="F32" s="4"/>
      <c r="G32" s="4"/>
      <c r="H32" s="4"/>
      <c r="I32" s="4"/>
      <c r="J32" s="4"/>
      <c r="K32" s="4"/>
      <c r="L32" s="4"/>
      <c r="M32" s="13">
        <f t="shared" si="0"/>
        <v>0</v>
      </c>
      <c r="N32" s="13">
        <f t="shared" si="1"/>
        <v>0</v>
      </c>
    </row>
    <row r="33" spans="1:14" x14ac:dyDescent="0.25">
      <c r="A33" t="s">
        <v>126</v>
      </c>
      <c r="B33" s="26">
        <v>28.973553517999999</v>
      </c>
      <c r="C33" s="26">
        <v>40.562974925199995</v>
      </c>
      <c r="D33" s="4"/>
      <c r="E33" s="4"/>
      <c r="F33" s="4"/>
      <c r="G33" s="4"/>
      <c r="H33" s="4"/>
      <c r="I33" s="4"/>
      <c r="J33" s="4"/>
      <c r="K33" s="4"/>
      <c r="L33" s="4"/>
      <c r="M33" s="13">
        <f t="shared" si="0"/>
        <v>0</v>
      </c>
      <c r="N33" s="13">
        <f t="shared" si="1"/>
        <v>0</v>
      </c>
    </row>
    <row r="34" spans="1:14" x14ac:dyDescent="0.25">
      <c r="A34" t="s">
        <v>127</v>
      </c>
      <c r="B34" s="26">
        <v>30.132495658719996</v>
      </c>
      <c r="C34" s="26">
        <v>44.039801347360005</v>
      </c>
      <c r="D34" s="4"/>
      <c r="E34" s="4"/>
      <c r="F34" s="4"/>
      <c r="G34" s="4"/>
      <c r="H34" s="4"/>
      <c r="I34" s="4"/>
      <c r="J34" s="4"/>
      <c r="K34" s="4"/>
      <c r="L34" s="4"/>
      <c r="M34" s="13">
        <f t="shared" si="0"/>
        <v>0</v>
      </c>
      <c r="N34" s="13">
        <f t="shared" si="1"/>
        <v>0</v>
      </c>
    </row>
    <row r="35" spans="1:14" x14ac:dyDescent="0.25">
      <c r="A35" t="s">
        <v>22</v>
      </c>
      <c r="B35" s="26">
        <v>32.450379940159998</v>
      </c>
      <c r="C35" s="26">
        <v>48.675569910240007</v>
      </c>
      <c r="D35" s="4"/>
      <c r="E35" s="4"/>
      <c r="F35" s="4"/>
      <c r="G35" s="4"/>
      <c r="H35" s="4"/>
      <c r="I35" s="4"/>
      <c r="J35" s="4"/>
      <c r="K35" s="4"/>
      <c r="L35" s="4"/>
      <c r="M35" s="13">
        <f t="shared" si="0"/>
        <v>0</v>
      </c>
      <c r="N35" s="13">
        <f t="shared" si="1"/>
        <v>0</v>
      </c>
    </row>
    <row r="36" spans="1:14" x14ac:dyDescent="0.25">
      <c r="A36" t="s">
        <v>128</v>
      </c>
      <c r="B36" s="26">
        <v>35.92720636232</v>
      </c>
      <c r="C36" s="26">
        <v>52.152396332400009</v>
      </c>
      <c r="D36" s="4"/>
      <c r="E36" s="4"/>
      <c r="F36" s="4"/>
      <c r="G36" s="4"/>
      <c r="H36" s="4"/>
      <c r="I36" s="4"/>
      <c r="J36" s="4"/>
      <c r="K36" s="4"/>
      <c r="L36" s="4"/>
      <c r="M36" s="13">
        <f t="shared" si="0"/>
        <v>0</v>
      </c>
      <c r="N36" s="13">
        <f t="shared" si="1"/>
        <v>0</v>
      </c>
    </row>
    <row r="37" spans="1:14" x14ac:dyDescent="0.25">
      <c r="A37" t="s">
        <v>23</v>
      </c>
      <c r="B37" s="26">
        <v>38.245090643760001</v>
      </c>
      <c r="C37" s="26">
        <v>55.62922275455999</v>
      </c>
      <c r="D37" s="4"/>
      <c r="E37" s="4"/>
      <c r="F37" s="4"/>
      <c r="G37" s="4"/>
      <c r="H37" s="4"/>
      <c r="I37" s="4"/>
      <c r="J37" s="4"/>
      <c r="K37" s="4"/>
      <c r="L37" s="4"/>
      <c r="M37" s="13">
        <f t="shared" si="0"/>
        <v>0</v>
      </c>
      <c r="N37" s="13">
        <f t="shared" si="1"/>
        <v>0</v>
      </c>
    </row>
    <row r="38" spans="1:14" x14ac:dyDescent="0.25">
      <c r="D38" s="10" t="s">
        <v>112</v>
      </c>
      <c r="E38" s="11" t="s">
        <v>113</v>
      </c>
      <c r="F38" s="11" t="s">
        <v>114</v>
      </c>
      <c r="G38" s="11" t="s">
        <v>260</v>
      </c>
      <c r="H38" s="11" t="s">
        <v>214</v>
      </c>
      <c r="I38" s="11" t="s">
        <v>265</v>
      </c>
      <c r="J38" s="11" t="s">
        <v>215</v>
      </c>
      <c r="K38" s="11" t="s">
        <v>267</v>
      </c>
      <c r="L38" s="12" t="s">
        <v>268</v>
      </c>
      <c r="M38" s="13"/>
      <c r="N38" s="13"/>
    </row>
    <row r="39" spans="1:14" x14ac:dyDescent="0.25">
      <c r="A39" t="s">
        <v>24</v>
      </c>
      <c r="B39" s="26">
        <v>17.3841321108</v>
      </c>
      <c r="C39" s="26">
        <v>24.337784955120004</v>
      </c>
      <c r="D39" s="4"/>
      <c r="E39" s="4"/>
      <c r="F39" s="4"/>
      <c r="G39" s="4"/>
      <c r="H39" s="4"/>
      <c r="I39" s="4"/>
      <c r="J39" s="4"/>
      <c r="K39" s="4"/>
      <c r="L39" s="4"/>
      <c r="M39" s="13">
        <f t="shared" si="0"/>
        <v>0</v>
      </c>
      <c r="N39" s="13">
        <f t="shared" si="1"/>
        <v>0</v>
      </c>
    </row>
    <row r="40" spans="1:14" x14ac:dyDescent="0.25">
      <c r="A40" t="s">
        <v>25</v>
      </c>
      <c r="B40" s="26">
        <v>19.702016392240001</v>
      </c>
      <c r="C40" s="26">
        <v>25.496727095840001</v>
      </c>
      <c r="D40" s="4"/>
      <c r="E40" s="4">
        <v>0</v>
      </c>
      <c r="F40" s="4"/>
      <c r="G40" s="4"/>
      <c r="H40" s="4">
        <v>0</v>
      </c>
      <c r="I40" s="4"/>
      <c r="J40" s="4"/>
      <c r="K40" s="4"/>
      <c r="L40" s="4"/>
      <c r="M40" s="13">
        <f t="shared" si="0"/>
        <v>0</v>
      </c>
      <c r="N40" s="13">
        <f t="shared" si="1"/>
        <v>0</v>
      </c>
    </row>
    <row r="41" spans="1:14" x14ac:dyDescent="0.25">
      <c r="A41" t="s">
        <v>26</v>
      </c>
      <c r="B41" s="26">
        <v>20.860958532960005</v>
      </c>
      <c r="C41" s="26">
        <v>28.973553517999999</v>
      </c>
      <c r="D41" s="4"/>
      <c r="E41" s="4"/>
      <c r="F41" s="4"/>
      <c r="G41" s="4"/>
      <c r="H41" s="4"/>
      <c r="I41" s="4"/>
      <c r="J41" s="4"/>
      <c r="K41" s="4"/>
      <c r="L41" s="4"/>
      <c r="M41" s="13">
        <f t="shared" si="0"/>
        <v>0</v>
      </c>
      <c r="N41" s="13">
        <f t="shared" si="1"/>
        <v>0</v>
      </c>
    </row>
    <row r="42" spans="1:14" x14ac:dyDescent="0.25">
      <c r="A42" t="s">
        <v>27</v>
      </c>
      <c r="B42" s="26">
        <v>23.178842814400003</v>
      </c>
      <c r="C42" s="26">
        <v>32.450379940159998</v>
      </c>
      <c r="D42" s="4"/>
      <c r="E42" s="4"/>
      <c r="F42" s="4"/>
      <c r="G42" s="4"/>
      <c r="H42" s="4"/>
      <c r="I42" s="4"/>
      <c r="J42" s="4"/>
      <c r="K42" s="4"/>
      <c r="L42" s="4"/>
      <c r="M42" s="13">
        <f t="shared" si="0"/>
        <v>0</v>
      </c>
      <c r="N42" s="13">
        <f t="shared" si="1"/>
        <v>0</v>
      </c>
    </row>
    <row r="43" spans="1:14" x14ac:dyDescent="0.25">
      <c r="A43" t="s">
        <v>28</v>
      </c>
      <c r="B43" s="26">
        <v>26.655669236560001</v>
      </c>
      <c r="C43" s="26">
        <v>39.404032784480002</v>
      </c>
      <c r="D43" s="4"/>
      <c r="E43" s="4"/>
      <c r="F43" s="4"/>
      <c r="G43" s="4"/>
      <c r="H43" s="4"/>
      <c r="I43" s="4"/>
      <c r="J43" s="4"/>
      <c r="K43" s="4"/>
      <c r="L43" s="4"/>
      <c r="M43" s="13">
        <f t="shared" si="0"/>
        <v>0</v>
      </c>
      <c r="N43" s="13">
        <f t="shared" si="1"/>
        <v>0</v>
      </c>
    </row>
    <row r="44" spans="1:14" x14ac:dyDescent="0.25">
      <c r="A44" t="s">
        <v>29</v>
      </c>
      <c r="B44" s="26">
        <v>27.814611377279995</v>
      </c>
      <c r="C44" s="26">
        <v>39.404032784480002</v>
      </c>
      <c r="D44" s="4"/>
      <c r="E44" s="4"/>
      <c r="F44" s="4"/>
      <c r="G44" s="4"/>
      <c r="H44" s="4"/>
      <c r="I44" s="4"/>
      <c r="J44" s="4"/>
      <c r="K44" s="4"/>
      <c r="L44" s="4"/>
      <c r="M44" s="13">
        <f t="shared" si="0"/>
        <v>0</v>
      </c>
      <c r="N44" s="13">
        <f t="shared" si="1"/>
        <v>0</v>
      </c>
    </row>
    <row r="45" spans="1:14" x14ac:dyDescent="0.25">
      <c r="A45" t="s">
        <v>129</v>
      </c>
      <c r="B45" s="26">
        <v>30.132495658719996</v>
      </c>
      <c r="C45" s="26">
        <v>42.880859206640004</v>
      </c>
      <c r="D45" s="4"/>
      <c r="E45" s="4"/>
      <c r="F45" s="4"/>
      <c r="G45" s="4"/>
      <c r="H45" s="4"/>
      <c r="I45" s="4"/>
      <c r="J45" s="4"/>
      <c r="K45" s="4"/>
      <c r="L45" s="4"/>
      <c r="M45" s="13">
        <f t="shared" si="0"/>
        <v>0</v>
      </c>
      <c r="N45" s="13">
        <f t="shared" si="1"/>
        <v>0</v>
      </c>
    </row>
    <row r="46" spans="1:14" x14ac:dyDescent="0.25">
      <c r="A46" t="s">
        <v>130</v>
      </c>
      <c r="B46" s="26">
        <v>32.450379940159998</v>
      </c>
      <c r="C46" s="26">
        <v>46.357685628800006</v>
      </c>
      <c r="D46" s="4"/>
      <c r="E46" s="4"/>
      <c r="F46" s="4"/>
      <c r="G46" s="4"/>
      <c r="H46" s="4"/>
      <c r="I46" s="4"/>
      <c r="J46" s="4"/>
      <c r="K46" s="4"/>
      <c r="L46" s="4"/>
      <c r="M46" s="13">
        <f t="shared" si="0"/>
        <v>0</v>
      </c>
      <c r="N46" s="13">
        <f t="shared" si="1"/>
        <v>0</v>
      </c>
    </row>
    <row r="47" spans="1:14" x14ac:dyDescent="0.25">
      <c r="A47" t="s">
        <v>30</v>
      </c>
      <c r="B47" s="26">
        <v>33.609322080879998</v>
      </c>
      <c r="C47" s="26">
        <v>50.993454191680001</v>
      </c>
      <c r="D47" s="4"/>
      <c r="E47" s="4"/>
      <c r="F47" s="4"/>
      <c r="G47" s="4"/>
      <c r="H47" s="4"/>
      <c r="I47" s="4"/>
      <c r="J47" s="4"/>
      <c r="K47" s="4"/>
      <c r="L47" s="4"/>
      <c r="M47" s="13">
        <f t="shared" si="0"/>
        <v>0</v>
      </c>
      <c r="N47" s="13">
        <f t="shared" si="1"/>
        <v>0</v>
      </c>
    </row>
    <row r="48" spans="1:14" x14ac:dyDescent="0.25">
      <c r="A48" t="s">
        <v>131</v>
      </c>
      <c r="B48" s="26">
        <v>38.245090643760001</v>
      </c>
      <c r="C48" s="26">
        <v>54.470280613840004</v>
      </c>
      <c r="D48" s="4"/>
      <c r="E48" s="4"/>
      <c r="F48" s="4"/>
      <c r="G48" s="4"/>
      <c r="H48" s="4"/>
      <c r="I48" s="4"/>
      <c r="J48" s="4"/>
      <c r="K48" s="4"/>
      <c r="L48" s="4"/>
      <c r="M48" s="13">
        <f t="shared" si="0"/>
        <v>0</v>
      </c>
      <c r="N48" s="13">
        <f t="shared" si="1"/>
        <v>0</v>
      </c>
    </row>
    <row r="49" spans="1:14" x14ac:dyDescent="0.25">
      <c r="A49" t="s">
        <v>132</v>
      </c>
      <c r="B49" s="26">
        <v>40.562974925199995</v>
      </c>
      <c r="C49" s="26">
        <v>59.106049176719999</v>
      </c>
      <c r="D49" s="4"/>
      <c r="E49" s="4"/>
      <c r="F49" s="4"/>
      <c r="G49" s="4"/>
      <c r="H49" s="4"/>
      <c r="I49" s="4"/>
      <c r="J49" s="4"/>
      <c r="K49" s="4"/>
      <c r="L49" s="4"/>
      <c r="M49" s="13">
        <f t="shared" si="0"/>
        <v>0</v>
      </c>
      <c r="N49" s="13">
        <f t="shared" si="1"/>
        <v>0</v>
      </c>
    </row>
    <row r="50" spans="1:14" x14ac:dyDescent="0.25">
      <c r="A50" t="s">
        <v>8</v>
      </c>
      <c r="D50" s="10" t="s">
        <v>112</v>
      </c>
      <c r="E50" s="11" t="s">
        <v>113</v>
      </c>
      <c r="F50" s="11" t="s">
        <v>114</v>
      </c>
      <c r="G50" s="11" t="s">
        <v>260</v>
      </c>
      <c r="H50" s="11" t="s">
        <v>214</v>
      </c>
      <c r="I50" s="11" t="s">
        <v>265</v>
      </c>
      <c r="J50" s="11" t="s">
        <v>215</v>
      </c>
      <c r="K50" s="11" t="s">
        <v>267</v>
      </c>
      <c r="L50" s="12" t="s">
        <v>268</v>
      </c>
      <c r="M50" s="13"/>
      <c r="N50" s="13"/>
    </row>
    <row r="51" spans="1:14" x14ac:dyDescent="0.25">
      <c r="A51" t="s">
        <v>31</v>
      </c>
      <c r="B51" s="26">
        <v>19.702016392240001</v>
      </c>
      <c r="C51" s="26">
        <v>25.496727095840001</v>
      </c>
      <c r="D51" s="4"/>
      <c r="E51" s="4"/>
      <c r="F51" s="4"/>
      <c r="G51" s="4"/>
      <c r="H51" s="4"/>
      <c r="I51" s="4"/>
      <c r="J51" s="4"/>
      <c r="K51" s="4"/>
      <c r="L51" s="4"/>
      <c r="M51" s="13">
        <f t="shared" si="0"/>
        <v>0</v>
      </c>
      <c r="N51" s="13">
        <f t="shared" si="1"/>
        <v>0</v>
      </c>
    </row>
    <row r="52" spans="1:14" x14ac:dyDescent="0.25">
      <c r="A52" t="s">
        <v>32</v>
      </c>
      <c r="B52" s="26">
        <v>20.860958532960005</v>
      </c>
      <c r="C52" s="26">
        <v>27.814611377279995</v>
      </c>
      <c r="D52" s="4"/>
      <c r="E52" s="4">
        <v>0</v>
      </c>
      <c r="F52" s="4"/>
      <c r="G52" s="4"/>
      <c r="H52" s="4">
        <v>0</v>
      </c>
      <c r="I52" s="4"/>
      <c r="J52" s="4"/>
      <c r="K52" s="4"/>
      <c r="L52" s="4"/>
      <c r="M52" s="13">
        <f t="shared" si="0"/>
        <v>0</v>
      </c>
      <c r="N52" s="13">
        <f t="shared" si="1"/>
        <v>0</v>
      </c>
    </row>
    <row r="53" spans="1:14" x14ac:dyDescent="0.25">
      <c r="A53" t="s">
        <v>33</v>
      </c>
      <c r="B53" s="26">
        <v>22.019900673680002</v>
      </c>
      <c r="C53" s="26">
        <v>30.132495658719996</v>
      </c>
      <c r="D53" s="4"/>
      <c r="E53" s="4"/>
      <c r="F53" s="4"/>
      <c r="G53" s="4"/>
      <c r="H53" s="4"/>
      <c r="I53" s="4"/>
      <c r="J53" s="4"/>
      <c r="K53" s="4"/>
      <c r="L53" s="4"/>
      <c r="M53" s="13">
        <f t="shared" si="0"/>
        <v>0</v>
      </c>
      <c r="N53" s="13">
        <f t="shared" si="1"/>
        <v>0</v>
      </c>
    </row>
    <row r="54" spans="1:14" x14ac:dyDescent="0.25">
      <c r="A54" t="s">
        <v>34</v>
      </c>
      <c r="B54" s="26">
        <v>23.178842814400003</v>
      </c>
      <c r="C54" s="26">
        <v>33.609322080879998</v>
      </c>
      <c r="D54" s="4"/>
      <c r="E54" s="4"/>
      <c r="F54" s="4"/>
      <c r="G54" s="4"/>
      <c r="H54" s="4"/>
      <c r="I54" s="4"/>
      <c r="J54" s="4"/>
      <c r="K54" s="4"/>
      <c r="L54" s="4"/>
      <c r="M54" s="13">
        <f t="shared" si="0"/>
        <v>0</v>
      </c>
      <c r="N54" s="13">
        <f t="shared" si="1"/>
        <v>0</v>
      </c>
    </row>
    <row r="55" spans="1:14" x14ac:dyDescent="0.25">
      <c r="A55" t="s">
        <v>35</v>
      </c>
      <c r="B55" s="26">
        <v>28.973553517999999</v>
      </c>
      <c r="C55" s="26">
        <v>39.404032784480002</v>
      </c>
      <c r="D55" s="4"/>
      <c r="E55" s="4"/>
      <c r="F55" s="4"/>
      <c r="G55" s="4"/>
      <c r="H55" s="4"/>
      <c r="I55" s="4"/>
      <c r="J55" s="4"/>
      <c r="K55" s="4"/>
      <c r="L55" s="4"/>
      <c r="M55" s="13">
        <f t="shared" si="0"/>
        <v>0</v>
      </c>
      <c r="N55" s="13">
        <f t="shared" si="1"/>
        <v>0</v>
      </c>
    </row>
    <row r="56" spans="1:14" x14ac:dyDescent="0.25">
      <c r="A56" t="s">
        <v>36</v>
      </c>
      <c r="B56" s="26">
        <v>28.973553517999999</v>
      </c>
      <c r="C56" s="26">
        <v>40.562974925199995</v>
      </c>
      <c r="D56" s="4"/>
      <c r="E56" s="4"/>
      <c r="F56" s="4"/>
      <c r="G56" s="4"/>
      <c r="H56" s="4"/>
      <c r="I56" s="4"/>
      <c r="J56" s="4"/>
      <c r="K56" s="4"/>
      <c r="L56" s="4"/>
      <c r="M56" s="13">
        <f t="shared" si="0"/>
        <v>0</v>
      </c>
      <c r="N56" s="13">
        <f t="shared" si="1"/>
        <v>0</v>
      </c>
    </row>
    <row r="57" spans="1:14" x14ac:dyDescent="0.25">
      <c r="A57" t="s">
        <v>133</v>
      </c>
      <c r="B57" s="26">
        <v>31.291437799439997</v>
      </c>
      <c r="C57" s="26">
        <v>45.198743488079998</v>
      </c>
      <c r="D57" s="4"/>
      <c r="E57" s="4"/>
      <c r="F57" s="4"/>
      <c r="G57" s="4"/>
      <c r="H57" s="4"/>
      <c r="I57" s="4"/>
      <c r="J57" s="4"/>
      <c r="K57" s="4"/>
      <c r="L57" s="4"/>
      <c r="M57" s="13">
        <f t="shared" si="0"/>
        <v>0</v>
      </c>
      <c r="N57" s="13">
        <f t="shared" si="1"/>
        <v>0</v>
      </c>
    </row>
    <row r="58" spans="1:14" x14ac:dyDescent="0.25">
      <c r="A58" t="s">
        <v>134</v>
      </c>
      <c r="B58" s="26">
        <v>33.609322080879998</v>
      </c>
      <c r="C58" s="26">
        <v>48.675569910240007</v>
      </c>
      <c r="D58" s="4"/>
      <c r="E58" s="4"/>
      <c r="F58" s="4"/>
      <c r="G58" s="4"/>
      <c r="H58" s="4"/>
      <c r="I58" s="4"/>
      <c r="J58" s="4"/>
      <c r="K58" s="4"/>
      <c r="L58" s="4"/>
      <c r="M58" s="13">
        <f t="shared" si="0"/>
        <v>0</v>
      </c>
      <c r="N58" s="13">
        <f t="shared" si="1"/>
        <v>0</v>
      </c>
    </row>
    <row r="59" spans="1:14" x14ac:dyDescent="0.25">
      <c r="A59" t="s">
        <v>37</v>
      </c>
      <c r="B59" s="26">
        <v>34.768264221599999</v>
      </c>
      <c r="C59" s="26">
        <v>52.152396332400009</v>
      </c>
      <c r="D59" s="4"/>
      <c r="E59" s="4"/>
      <c r="F59" s="4"/>
      <c r="G59" s="4"/>
      <c r="H59" s="4"/>
      <c r="I59" s="4"/>
      <c r="J59" s="4"/>
      <c r="K59" s="4"/>
      <c r="L59" s="4"/>
      <c r="M59" s="13">
        <f t="shared" si="0"/>
        <v>0</v>
      </c>
      <c r="N59" s="13">
        <f t="shared" si="1"/>
        <v>0</v>
      </c>
    </row>
    <row r="60" spans="1:14" x14ac:dyDescent="0.25">
      <c r="A60" t="s">
        <v>135</v>
      </c>
      <c r="B60" s="26">
        <v>40.562974925199995</v>
      </c>
      <c r="C60" s="26">
        <v>56.788164895279998</v>
      </c>
      <c r="D60" s="4"/>
      <c r="E60" s="4"/>
      <c r="F60" s="4"/>
      <c r="G60" s="4"/>
      <c r="H60" s="4"/>
      <c r="I60" s="4"/>
      <c r="J60" s="4"/>
      <c r="K60" s="4"/>
      <c r="L60" s="4"/>
      <c r="M60" s="13">
        <f t="shared" si="0"/>
        <v>0</v>
      </c>
      <c r="N60" s="13">
        <f t="shared" si="1"/>
        <v>0</v>
      </c>
    </row>
    <row r="61" spans="1:14" x14ac:dyDescent="0.25">
      <c r="A61" t="s">
        <v>136</v>
      </c>
      <c r="B61" s="26">
        <v>45.198743488079998</v>
      </c>
      <c r="C61" s="26">
        <v>62.582875598879994</v>
      </c>
      <c r="D61" s="4"/>
      <c r="E61" s="4"/>
      <c r="F61" s="4"/>
      <c r="G61" s="4"/>
      <c r="H61" s="4"/>
      <c r="I61" s="4"/>
      <c r="J61" s="4"/>
      <c r="K61" s="4"/>
      <c r="L61" s="4"/>
      <c r="M61" s="13">
        <f t="shared" si="0"/>
        <v>0</v>
      </c>
      <c r="N61" s="13">
        <f t="shared" si="1"/>
        <v>0</v>
      </c>
    </row>
    <row r="62" spans="1:14" x14ac:dyDescent="0.25">
      <c r="D62" s="10" t="s">
        <v>112</v>
      </c>
      <c r="E62" s="11" t="s">
        <v>113</v>
      </c>
      <c r="F62" s="11" t="s">
        <v>114</v>
      </c>
      <c r="G62" s="11" t="s">
        <v>260</v>
      </c>
      <c r="H62" s="11" t="s">
        <v>214</v>
      </c>
      <c r="I62" s="11" t="s">
        <v>265</v>
      </c>
      <c r="J62" s="11" t="s">
        <v>215</v>
      </c>
      <c r="K62" s="11" t="s">
        <v>267</v>
      </c>
      <c r="L62" s="12" t="s">
        <v>268</v>
      </c>
      <c r="M62" s="13"/>
      <c r="N62" s="13"/>
    </row>
    <row r="63" spans="1:14" x14ac:dyDescent="0.25">
      <c r="A63" t="s">
        <v>38</v>
      </c>
      <c r="B63" s="26">
        <v>20.860958532960005</v>
      </c>
      <c r="C63" s="26">
        <v>27.814611377279995</v>
      </c>
      <c r="D63" s="4"/>
      <c r="E63" s="4"/>
      <c r="F63" s="4"/>
      <c r="G63" s="4"/>
      <c r="H63" s="4"/>
      <c r="I63" s="4"/>
      <c r="J63" s="4"/>
      <c r="K63" s="4"/>
      <c r="L63" s="4"/>
      <c r="M63" s="13">
        <f t="shared" si="0"/>
        <v>0</v>
      </c>
      <c r="N63" s="13">
        <f t="shared" si="1"/>
        <v>0</v>
      </c>
    </row>
    <row r="64" spans="1:14" x14ac:dyDescent="0.25">
      <c r="A64" t="s">
        <v>39</v>
      </c>
      <c r="B64" s="26">
        <v>22.019900673680002</v>
      </c>
      <c r="C64" s="26">
        <v>30.132495658719996</v>
      </c>
      <c r="D64" s="4"/>
      <c r="E64" s="4">
        <v>0</v>
      </c>
      <c r="F64" s="4"/>
      <c r="G64" s="4"/>
      <c r="H64" s="4">
        <v>0</v>
      </c>
      <c r="I64" s="4"/>
      <c r="J64" s="4"/>
      <c r="K64" s="4"/>
      <c r="L64" s="4"/>
      <c r="M64" s="13">
        <f t="shared" si="0"/>
        <v>0</v>
      </c>
      <c r="N64" s="13">
        <f t="shared" si="1"/>
        <v>0</v>
      </c>
    </row>
    <row r="65" spans="1:14" x14ac:dyDescent="0.25">
      <c r="A65" t="s">
        <v>40</v>
      </c>
      <c r="B65" s="26">
        <v>24.337784955120004</v>
      </c>
      <c r="C65" s="26">
        <v>32.450379940159998</v>
      </c>
      <c r="D65" s="4"/>
      <c r="E65" s="4"/>
      <c r="F65" s="4"/>
      <c r="G65" s="4"/>
      <c r="H65" s="4"/>
      <c r="I65" s="4"/>
      <c r="J65" s="4"/>
      <c r="K65" s="4"/>
      <c r="L65" s="4"/>
      <c r="M65" s="13">
        <f t="shared" si="0"/>
        <v>0</v>
      </c>
      <c r="N65" s="13">
        <f t="shared" si="1"/>
        <v>0</v>
      </c>
    </row>
    <row r="66" spans="1:14" x14ac:dyDescent="0.25">
      <c r="A66" t="s">
        <v>41</v>
      </c>
      <c r="B66" s="26">
        <v>25.496727095840001</v>
      </c>
      <c r="C66" s="26">
        <v>34.768264221599999</v>
      </c>
      <c r="D66" s="4"/>
      <c r="E66" s="4"/>
      <c r="F66" s="4"/>
      <c r="G66" s="4"/>
      <c r="H66" s="4"/>
      <c r="I66" s="4"/>
      <c r="J66" s="4"/>
      <c r="K66" s="4"/>
      <c r="L66" s="4"/>
      <c r="M66" s="13">
        <f t="shared" si="0"/>
        <v>0</v>
      </c>
      <c r="N66" s="13">
        <f t="shared" si="1"/>
        <v>0</v>
      </c>
    </row>
    <row r="67" spans="1:14" x14ac:dyDescent="0.25">
      <c r="A67" t="s">
        <v>42</v>
      </c>
      <c r="B67" s="26">
        <v>30.132495658719996</v>
      </c>
      <c r="C67" s="26">
        <v>40.562974925199995</v>
      </c>
      <c r="D67" s="4"/>
      <c r="E67" s="4"/>
      <c r="F67" s="4"/>
      <c r="G67" s="4"/>
      <c r="H67" s="4"/>
      <c r="I67" s="4"/>
      <c r="J67" s="4"/>
      <c r="K67" s="4"/>
      <c r="L67" s="4"/>
      <c r="M67" s="13">
        <f t="shared" si="0"/>
        <v>0</v>
      </c>
      <c r="N67" s="13">
        <f t="shared" si="1"/>
        <v>0</v>
      </c>
    </row>
    <row r="68" spans="1:14" x14ac:dyDescent="0.25">
      <c r="A68" t="s">
        <v>43</v>
      </c>
      <c r="B68" s="26">
        <v>31.291437799439997</v>
      </c>
      <c r="C68" s="26">
        <v>42.880859206640004</v>
      </c>
      <c r="D68" s="4"/>
      <c r="E68" s="4"/>
      <c r="F68" s="4"/>
      <c r="G68" s="4"/>
      <c r="H68" s="4"/>
      <c r="I68" s="4"/>
      <c r="J68" s="4"/>
      <c r="K68" s="4"/>
      <c r="L68" s="4"/>
      <c r="M68" s="13">
        <f t="shared" ref="M68:M131" si="2">IFERROR((ROUND((B68*D68)+((B68*E68)*1.15)+(B68*F68*1.35),2)),"REVISAR")</f>
        <v>0</v>
      </c>
      <c r="N68" s="13">
        <f t="shared" ref="N68:N131" si="3">IFERROR((ROUND((G68*C68)+(H68*C68*1.1)+(I68*C68*1.15)+(J68*C68*1.15*1.1)+(K68*C68*1.35)+(L68*C68*1.35*1.1),2)),"REVISAR")</f>
        <v>0</v>
      </c>
    </row>
    <row r="69" spans="1:14" x14ac:dyDescent="0.25">
      <c r="A69" t="s">
        <v>137</v>
      </c>
      <c r="B69" s="26">
        <v>34.768264221599999</v>
      </c>
      <c r="C69" s="26">
        <v>47.516627769520007</v>
      </c>
      <c r="D69" s="4"/>
      <c r="E69" s="4"/>
      <c r="F69" s="4"/>
      <c r="G69" s="4"/>
      <c r="H69" s="4"/>
      <c r="I69" s="4"/>
      <c r="J69" s="4"/>
      <c r="K69" s="4"/>
      <c r="L69" s="4"/>
      <c r="M69" s="13">
        <f t="shared" si="2"/>
        <v>0</v>
      </c>
      <c r="N69" s="13">
        <f t="shared" si="3"/>
        <v>0</v>
      </c>
    </row>
    <row r="70" spans="1:14" x14ac:dyDescent="0.25">
      <c r="A70" t="s">
        <v>138</v>
      </c>
      <c r="B70" s="26">
        <v>37.086148503040008</v>
      </c>
      <c r="C70" s="26">
        <v>52.152396332400009</v>
      </c>
      <c r="D70" s="4"/>
      <c r="E70" s="4"/>
      <c r="F70" s="4"/>
      <c r="G70" s="4"/>
      <c r="H70" s="4"/>
      <c r="I70" s="4"/>
      <c r="J70" s="4"/>
      <c r="K70" s="4"/>
      <c r="L70" s="4"/>
      <c r="M70" s="13">
        <f t="shared" si="2"/>
        <v>0</v>
      </c>
      <c r="N70" s="13">
        <f t="shared" si="3"/>
        <v>0</v>
      </c>
    </row>
    <row r="71" spans="1:14" x14ac:dyDescent="0.25">
      <c r="A71" t="s">
        <v>44</v>
      </c>
      <c r="B71" s="26">
        <v>39.404032784480002</v>
      </c>
      <c r="C71" s="26">
        <v>54.470280613840004</v>
      </c>
      <c r="D71" s="4"/>
      <c r="E71" s="4"/>
      <c r="F71" s="4"/>
      <c r="G71" s="4"/>
      <c r="H71" s="4"/>
      <c r="I71" s="4"/>
      <c r="J71" s="4"/>
      <c r="K71" s="4"/>
      <c r="L71" s="4"/>
      <c r="M71" s="13">
        <f t="shared" si="2"/>
        <v>0</v>
      </c>
      <c r="N71" s="13">
        <f t="shared" si="3"/>
        <v>0</v>
      </c>
    </row>
    <row r="72" spans="1:14" x14ac:dyDescent="0.25">
      <c r="A72" t="s">
        <v>139</v>
      </c>
      <c r="B72" s="26">
        <v>42.880859206640004</v>
      </c>
      <c r="C72" s="26">
        <v>60.264991317439993</v>
      </c>
      <c r="D72" s="4"/>
      <c r="E72" s="4"/>
      <c r="F72" s="4"/>
      <c r="G72" s="4"/>
      <c r="H72" s="4"/>
      <c r="I72" s="4"/>
      <c r="J72" s="4"/>
      <c r="K72" s="4"/>
      <c r="L72" s="4"/>
      <c r="M72" s="13">
        <f t="shared" si="2"/>
        <v>0</v>
      </c>
      <c r="N72" s="13">
        <f t="shared" si="3"/>
        <v>0</v>
      </c>
    </row>
    <row r="73" spans="1:14" x14ac:dyDescent="0.25">
      <c r="A73" t="s">
        <v>140</v>
      </c>
      <c r="B73" s="26">
        <v>47.516627769520007</v>
      </c>
      <c r="C73" s="26">
        <v>66.05970202104001</v>
      </c>
      <c r="D73" s="4"/>
      <c r="E73" s="4"/>
      <c r="F73" s="4"/>
      <c r="G73" s="4"/>
      <c r="H73" s="4"/>
      <c r="I73" s="4"/>
      <c r="J73" s="4"/>
      <c r="K73" s="4"/>
      <c r="L73" s="4"/>
      <c r="M73" s="13">
        <f t="shared" si="2"/>
        <v>0</v>
      </c>
      <c r="N73" s="13">
        <f t="shared" si="3"/>
        <v>0</v>
      </c>
    </row>
    <row r="74" spans="1:14" x14ac:dyDescent="0.25">
      <c r="D74" s="10" t="s">
        <v>112</v>
      </c>
      <c r="E74" s="11" t="s">
        <v>113</v>
      </c>
      <c r="F74" s="11" t="s">
        <v>114</v>
      </c>
      <c r="G74" s="11" t="s">
        <v>260</v>
      </c>
      <c r="H74" s="11" t="s">
        <v>214</v>
      </c>
      <c r="I74" s="11" t="s">
        <v>265</v>
      </c>
      <c r="J74" s="11" t="s">
        <v>215</v>
      </c>
      <c r="K74" s="11" t="s">
        <v>267</v>
      </c>
      <c r="L74" s="12" t="s">
        <v>268</v>
      </c>
      <c r="M74" s="13"/>
      <c r="N74" s="13"/>
    </row>
    <row r="75" spans="1:14" x14ac:dyDescent="0.25">
      <c r="A75" t="s">
        <v>45</v>
      </c>
      <c r="B75" s="26">
        <v>23.178842814400003</v>
      </c>
      <c r="C75" s="26">
        <v>30.132495658719996</v>
      </c>
      <c r="D75" s="4"/>
      <c r="E75" s="4"/>
      <c r="F75" s="4"/>
      <c r="G75" s="4"/>
      <c r="H75" s="4"/>
      <c r="I75" s="4"/>
      <c r="J75" s="4"/>
      <c r="K75" s="4"/>
      <c r="L75" s="4"/>
      <c r="M75" s="13">
        <f t="shared" si="2"/>
        <v>0</v>
      </c>
      <c r="N75" s="13">
        <f t="shared" si="3"/>
        <v>0</v>
      </c>
    </row>
    <row r="76" spans="1:14" x14ac:dyDescent="0.25">
      <c r="A76" t="s">
        <v>46</v>
      </c>
      <c r="B76" s="26">
        <v>24.337784955120004</v>
      </c>
      <c r="C76" s="26">
        <v>32.450379940159998</v>
      </c>
      <c r="D76" s="4"/>
      <c r="E76" s="4">
        <v>0</v>
      </c>
      <c r="F76" s="4"/>
      <c r="G76" s="4"/>
      <c r="H76" s="4">
        <v>0</v>
      </c>
      <c r="I76" s="4"/>
      <c r="J76" s="4"/>
      <c r="K76" s="4"/>
      <c r="L76" s="4"/>
      <c r="M76" s="13">
        <f t="shared" si="2"/>
        <v>0</v>
      </c>
      <c r="N76" s="13">
        <f t="shared" si="3"/>
        <v>0</v>
      </c>
    </row>
    <row r="77" spans="1:14" x14ac:dyDescent="0.25">
      <c r="A77" t="s">
        <v>47</v>
      </c>
      <c r="B77" s="26">
        <v>25.496727095840001</v>
      </c>
      <c r="C77" s="26">
        <v>33.609322080879998</v>
      </c>
      <c r="D77" s="4"/>
      <c r="E77" s="4"/>
      <c r="F77" s="4"/>
      <c r="G77" s="4"/>
      <c r="H77" s="4"/>
      <c r="I77" s="4"/>
      <c r="J77" s="4"/>
      <c r="K77" s="4"/>
      <c r="L77" s="4"/>
      <c r="M77" s="13">
        <f t="shared" si="2"/>
        <v>0</v>
      </c>
      <c r="N77" s="13">
        <f t="shared" si="3"/>
        <v>0</v>
      </c>
    </row>
    <row r="78" spans="1:14" x14ac:dyDescent="0.25">
      <c r="A78" t="s">
        <v>48</v>
      </c>
      <c r="B78" s="26">
        <v>27.814611377279995</v>
      </c>
      <c r="C78" s="26">
        <v>37.086148503040008</v>
      </c>
      <c r="D78" s="4"/>
      <c r="E78" s="4"/>
      <c r="F78" s="4"/>
      <c r="G78" s="4"/>
      <c r="H78" s="4"/>
      <c r="I78" s="4"/>
      <c r="J78" s="4"/>
      <c r="K78" s="4"/>
      <c r="L78" s="4"/>
      <c r="M78" s="13">
        <f t="shared" si="2"/>
        <v>0</v>
      </c>
      <c r="N78" s="13">
        <f t="shared" si="3"/>
        <v>0</v>
      </c>
    </row>
    <row r="79" spans="1:14" x14ac:dyDescent="0.25">
      <c r="A79" t="s">
        <v>49</v>
      </c>
      <c r="B79" s="26">
        <v>30.132495658719996</v>
      </c>
      <c r="C79" s="26">
        <v>41.72191706592001</v>
      </c>
      <c r="D79" s="4"/>
      <c r="E79" s="4"/>
      <c r="F79" s="4"/>
      <c r="G79" s="4"/>
      <c r="H79" s="4"/>
      <c r="I79" s="4"/>
      <c r="J79" s="4"/>
      <c r="K79" s="4"/>
      <c r="L79" s="4"/>
      <c r="M79" s="13">
        <f t="shared" si="2"/>
        <v>0</v>
      </c>
      <c r="N79" s="13">
        <f t="shared" si="3"/>
        <v>0</v>
      </c>
    </row>
    <row r="80" spans="1:14" x14ac:dyDescent="0.25">
      <c r="A80" t="s">
        <v>50</v>
      </c>
      <c r="B80" s="26">
        <v>33.609322080879998</v>
      </c>
      <c r="C80" s="26">
        <v>47.516627769520007</v>
      </c>
      <c r="D80" s="4"/>
      <c r="E80" s="4"/>
      <c r="F80" s="4"/>
      <c r="G80" s="29"/>
      <c r="H80" s="29"/>
      <c r="I80" s="29"/>
      <c r="J80" s="29"/>
      <c r="K80" s="4"/>
      <c r="L80" s="4"/>
      <c r="M80" s="13">
        <f t="shared" si="2"/>
        <v>0</v>
      </c>
      <c r="N80" s="13">
        <f t="shared" si="3"/>
        <v>0</v>
      </c>
    </row>
    <row r="81" spans="1:14" x14ac:dyDescent="0.25">
      <c r="A81" t="s">
        <v>141</v>
      </c>
      <c r="B81" s="26">
        <v>24.337784955120004</v>
      </c>
      <c r="C81" s="26">
        <v>50.993454191680001</v>
      </c>
      <c r="D81" s="4"/>
      <c r="E81" s="4"/>
      <c r="F81" s="28"/>
      <c r="G81" s="17"/>
      <c r="H81" s="17"/>
      <c r="I81" s="17"/>
      <c r="J81" s="17"/>
      <c r="K81" s="17"/>
      <c r="L81" s="17"/>
      <c r="M81" s="13">
        <f t="shared" si="2"/>
        <v>0</v>
      </c>
      <c r="N81" s="13">
        <f t="shared" si="3"/>
        <v>0</v>
      </c>
    </row>
    <row r="82" spans="1:14" x14ac:dyDescent="0.25">
      <c r="A82" t="s">
        <v>142</v>
      </c>
      <c r="B82" s="26">
        <v>40.562974925199995</v>
      </c>
      <c r="C82" s="26">
        <v>55.62922275455999</v>
      </c>
      <c r="D82" s="4"/>
      <c r="E82" s="4"/>
      <c r="F82" s="28"/>
      <c r="G82" s="17"/>
      <c r="H82" s="17"/>
      <c r="I82" s="17"/>
      <c r="J82" s="17"/>
      <c r="K82" s="17"/>
      <c r="L82" s="17"/>
      <c r="M82" s="13">
        <f t="shared" si="2"/>
        <v>0</v>
      </c>
      <c r="N82" s="13">
        <f t="shared" si="3"/>
        <v>0</v>
      </c>
    </row>
    <row r="83" spans="1:14" x14ac:dyDescent="0.25">
      <c r="A83" t="s">
        <v>143</v>
      </c>
      <c r="B83" s="26">
        <v>42.880859206640004</v>
      </c>
      <c r="C83" s="26">
        <v>57.947107035999998</v>
      </c>
      <c r="D83" s="4"/>
      <c r="E83" s="4"/>
      <c r="F83" s="28"/>
      <c r="G83" s="17"/>
      <c r="H83" s="17"/>
      <c r="I83" s="17"/>
      <c r="J83" s="17"/>
      <c r="K83" s="17"/>
      <c r="L83" s="17"/>
      <c r="M83" s="13">
        <f t="shared" si="2"/>
        <v>0</v>
      </c>
      <c r="N83" s="13">
        <f t="shared" si="3"/>
        <v>0</v>
      </c>
    </row>
    <row r="84" spans="1:14" x14ac:dyDescent="0.25">
      <c r="A84" t="s">
        <v>144</v>
      </c>
      <c r="B84" s="26">
        <v>46.357685628800006</v>
      </c>
      <c r="C84" s="26">
        <v>63.741817739600002</v>
      </c>
      <c r="D84" s="4"/>
      <c r="E84" s="4"/>
      <c r="F84" s="28"/>
      <c r="G84" s="17"/>
      <c r="H84" s="17"/>
      <c r="I84" s="17"/>
      <c r="J84" s="17"/>
      <c r="K84" s="17"/>
      <c r="L84" s="17"/>
      <c r="M84" s="13">
        <f t="shared" si="2"/>
        <v>0</v>
      </c>
      <c r="N84" s="13">
        <f t="shared" si="3"/>
        <v>0</v>
      </c>
    </row>
    <row r="85" spans="1:14" x14ac:dyDescent="0.25">
      <c r="A85" t="s">
        <v>145</v>
      </c>
      <c r="B85" s="26">
        <v>52.152396332400009</v>
      </c>
      <c r="C85" s="26">
        <v>69.536528443199998</v>
      </c>
      <c r="D85" s="4"/>
      <c r="E85" s="4"/>
      <c r="F85" s="28"/>
      <c r="G85" s="17"/>
      <c r="H85" s="17"/>
      <c r="I85" s="17"/>
      <c r="J85" s="17"/>
      <c r="K85" s="17"/>
      <c r="L85" s="17"/>
      <c r="M85" s="13">
        <f t="shared" si="2"/>
        <v>0</v>
      </c>
      <c r="N85" s="13">
        <f t="shared" si="3"/>
        <v>0</v>
      </c>
    </row>
    <row r="86" spans="1:14" x14ac:dyDescent="0.25">
      <c r="D86" s="10" t="s">
        <v>112</v>
      </c>
      <c r="E86" s="11" t="s">
        <v>113</v>
      </c>
      <c r="F86" s="11" t="s">
        <v>114</v>
      </c>
      <c r="G86" s="11" t="s">
        <v>260</v>
      </c>
      <c r="H86" s="11" t="s">
        <v>214</v>
      </c>
      <c r="I86" s="11" t="s">
        <v>265</v>
      </c>
      <c r="J86" s="11" t="s">
        <v>215</v>
      </c>
      <c r="K86" s="11" t="s">
        <v>267</v>
      </c>
      <c r="L86" s="12" t="s">
        <v>268</v>
      </c>
      <c r="M86" s="13"/>
      <c r="N86" s="13"/>
    </row>
    <row r="87" spans="1:14" x14ac:dyDescent="0.25">
      <c r="A87" t="s">
        <v>51</v>
      </c>
      <c r="B87" s="26">
        <v>23.178842814400003</v>
      </c>
      <c r="C87" s="26">
        <v>31.291437799439997</v>
      </c>
      <c r="D87" s="4"/>
      <c r="E87" s="4"/>
      <c r="F87" s="4"/>
      <c r="G87" s="4"/>
      <c r="H87" s="4"/>
      <c r="I87" s="4"/>
      <c r="J87" s="4"/>
      <c r="K87" s="4"/>
      <c r="L87" s="4"/>
      <c r="M87" s="13">
        <f t="shared" si="2"/>
        <v>0</v>
      </c>
      <c r="N87" s="13">
        <f t="shared" si="3"/>
        <v>0</v>
      </c>
    </row>
    <row r="88" spans="1:14" x14ac:dyDescent="0.25">
      <c r="A88" t="s">
        <v>52</v>
      </c>
      <c r="B88" s="26">
        <v>25.496727095840001</v>
      </c>
      <c r="C88" s="26">
        <v>32.450379940159998</v>
      </c>
      <c r="D88" s="4"/>
      <c r="E88" s="4">
        <v>0</v>
      </c>
      <c r="F88" s="4"/>
      <c r="G88" s="4"/>
      <c r="H88" s="4">
        <v>0</v>
      </c>
      <c r="I88" s="4"/>
      <c r="J88" s="4"/>
      <c r="K88" s="4"/>
      <c r="L88" s="4"/>
      <c r="M88" s="13">
        <f t="shared" si="2"/>
        <v>0</v>
      </c>
      <c r="N88" s="13">
        <f t="shared" si="3"/>
        <v>0</v>
      </c>
    </row>
    <row r="89" spans="1:14" x14ac:dyDescent="0.25">
      <c r="A89" t="s">
        <v>53</v>
      </c>
      <c r="B89" s="26">
        <v>26.655669236560001</v>
      </c>
      <c r="C89" s="26">
        <v>34.768264221599999</v>
      </c>
      <c r="D89" s="4"/>
      <c r="E89" s="4"/>
      <c r="F89" s="4"/>
      <c r="G89" s="4"/>
      <c r="H89" s="4"/>
      <c r="I89" s="4"/>
      <c r="J89" s="4"/>
      <c r="K89" s="4"/>
      <c r="L89" s="4"/>
      <c r="M89" s="13">
        <f t="shared" si="2"/>
        <v>0</v>
      </c>
      <c r="N89" s="13">
        <f t="shared" si="3"/>
        <v>0</v>
      </c>
    </row>
    <row r="90" spans="1:14" x14ac:dyDescent="0.25">
      <c r="A90" t="s">
        <v>54</v>
      </c>
      <c r="B90" s="26">
        <v>28.973553517999999</v>
      </c>
      <c r="C90" s="26">
        <v>39.404032784480002</v>
      </c>
      <c r="D90" s="4"/>
      <c r="E90" s="4"/>
      <c r="F90" s="4"/>
      <c r="G90" s="4"/>
      <c r="H90" s="4"/>
      <c r="I90" s="4"/>
      <c r="J90" s="4"/>
      <c r="K90" s="4"/>
      <c r="L90" s="4"/>
      <c r="M90" s="13">
        <f t="shared" si="2"/>
        <v>0</v>
      </c>
      <c r="N90" s="13">
        <f t="shared" si="3"/>
        <v>0</v>
      </c>
    </row>
    <row r="91" spans="1:14" x14ac:dyDescent="0.25">
      <c r="A91" t="s">
        <v>55</v>
      </c>
      <c r="B91" s="26">
        <v>33.609322080879998</v>
      </c>
      <c r="C91" s="26">
        <v>41.72191706592001</v>
      </c>
      <c r="D91" s="4"/>
      <c r="E91" s="4"/>
      <c r="F91" s="4"/>
      <c r="G91" s="4"/>
      <c r="H91" s="4"/>
      <c r="I91" s="4"/>
      <c r="J91" s="4"/>
      <c r="K91" s="4"/>
      <c r="L91" s="4"/>
      <c r="M91" s="13">
        <f t="shared" si="2"/>
        <v>0</v>
      </c>
      <c r="N91" s="13">
        <f t="shared" si="3"/>
        <v>0</v>
      </c>
    </row>
    <row r="92" spans="1:14" x14ac:dyDescent="0.25">
      <c r="A92" t="s">
        <v>56</v>
      </c>
      <c r="B92" s="26">
        <v>35.92720636232</v>
      </c>
      <c r="C92" s="26">
        <v>49.834512050960001</v>
      </c>
      <c r="D92" s="4"/>
      <c r="E92" s="4"/>
      <c r="F92" s="4"/>
      <c r="G92" s="29"/>
      <c r="H92" s="29"/>
      <c r="I92" s="29"/>
      <c r="J92" s="29"/>
      <c r="K92" s="4"/>
      <c r="L92" s="4"/>
      <c r="M92" s="13">
        <f t="shared" si="2"/>
        <v>0</v>
      </c>
      <c r="N92" s="13">
        <f t="shared" si="3"/>
        <v>0</v>
      </c>
    </row>
    <row r="93" spans="1:14" x14ac:dyDescent="0.25">
      <c r="A93" t="s">
        <v>146</v>
      </c>
      <c r="B93" s="26">
        <v>39.404032784480002</v>
      </c>
      <c r="C93" s="13"/>
      <c r="D93" s="4"/>
      <c r="E93" s="4"/>
      <c r="F93" s="28"/>
      <c r="G93" s="31"/>
      <c r="H93" s="30"/>
      <c r="I93" s="30"/>
      <c r="J93" s="30"/>
      <c r="K93" s="1"/>
      <c r="L93" s="1"/>
      <c r="M93" s="13">
        <f t="shared" si="2"/>
        <v>0</v>
      </c>
      <c r="N93" s="13">
        <f t="shared" si="3"/>
        <v>0</v>
      </c>
    </row>
    <row r="94" spans="1:14" x14ac:dyDescent="0.25">
      <c r="A94" t="s">
        <v>147</v>
      </c>
      <c r="B94" s="26">
        <v>42.880859206640004</v>
      </c>
      <c r="C94" s="13"/>
      <c r="D94" s="4"/>
      <c r="E94" s="4"/>
      <c r="F94" s="28"/>
      <c r="G94" s="32"/>
      <c r="I94" s="1"/>
      <c r="J94" s="1"/>
      <c r="K94" s="1"/>
      <c r="L94" s="1"/>
      <c r="M94" s="13">
        <f t="shared" si="2"/>
        <v>0</v>
      </c>
      <c r="N94" s="13">
        <f t="shared" si="3"/>
        <v>0</v>
      </c>
    </row>
    <row r="95" spans="1:14" x14ac:dyDescent="0.25">
      <c r="A95" t="s">
        <v>148</v>
      </c>
      <c r="B95" s="26">
        <v>46.357685628800006</v>
      </c>
      <c r="C95" s="13"/>
      <c r="D95" s="4"/>
      <c r="E95" s="4"/>
      <c r="F95" s="28"/>
      <c r="G95" s="32"/>
      <c r="I95" s="1"/>
      <c r="J95" s="1"/>
      <c r="K95" s="1"/>
      <c r="L95" s="1"/>
      <c r="M95" s="13">
        <f t="shared" si="2"/>
        <v>0</v>
      </c>
      <c r="N95" s="13">
        <f t="shared" si="3"/>
        <v>0</v>
      </c>
    </row>
    <row r="96" spans="1:14" x14ac:dyDescent="0.25">
      <c r="A96" t="s">
        <v>149</v>
      </c>
      <c r="B96" s="26">
        <v>49.834512050960001</v>
      </c>
      <c r="C96" s="13"/>
      <c r="D96" s="4"/>
      <c r="E96" s="4"/>
      <c r="F96" s="28"/>
      <c r="G96" s="32"/>
      <c r="I96" s="1"/>
      <c r="J96" s="1"/>
      <c r="K96" s="1"/>
      <c r="L96" s="1"/>
      <c r="M96" s="13">
        <f t="shared" si="2"/>
        <v>0</v>
      </c>
      <c r="N96" s="13">
        <f t="shared" si="3"/>
        <v>0</v>
      </c>
    </row>
    <row r="97" spans="1:14" x14ac:dyDescent="0.25">
      <c r="A97" t="s">
        <v>150</v>
      </c>
      <c r="B97" s="26">
        <v>55.62922275455999</v>
      </c>
      <c r="C97" s="13"/>
      <c r="D97" s="4"/>
      <c r="E97" s="4"/>
      <c r="F97" s="28"/>
      <c r="G97" s="33"/>
      <c r="H97" s="34"/>
      <c r="I97" s="34"/>
      <c r="J97" s="34"/>
      <c r="K97" s="1"/>
      <c r="L97" s="1"/>
      <c r="M97" s="13">
        <f t="shared" si="2"/>
        <v>0</v>
      </c>
      <c r="N97" s="13">
        <f t="shared" si="3"/>
        <v>0</v>
      </c>
    </row>
    <row r="98" spans="1:14" x14ac:dyDescent="0.25">
      <c r="D98" s="10" t="s">
        <v>112</v>
      </c>
      <c r="E98" s="11" t="s">
        <v>113</v>
      </c>
      <c r="F98" s="11" t="s">
        <v>114</v>
      </c>
      <c r="G98" s="11" t="s">
        <v>260</v>
      </c>
      <c r="H98" s="11" t="s">
        <v>214</v>
      </c>
      <c r="I98" s="11" t="s">
        <v>265</v>
      </c>
      <c r="J98" s="11" t="s">
        <v>215</v>
      </c>
      <c r="K98" s="11" t="s">
        <v>267</v>
      </c>
      <c r="L98" s="12" t="s">
        <v>268</v>
      </c>
      <c r="M98" s="13"/>
      <c r="N98" s="13"/>
    </row>
    <row r="99" spans="1:14" x14ac:dyDescent="0.25">
      <c r="A99" t="s">
        <v>57</v>
      </c>
      <c r="B99" s="26">
        <v>24.337784955120004</v>
      </c>
      <c r="C99" s="26">
        <v>31.291437799439997</v>
      </c>
      <c r="D99" s="4"/>
      <c r="E99" s="4"/>
      <c r="F99" s="4"/>
      <c r="G99" s="4"/>
      <c r="H99" s="4"/>
      <c r="I99" s="4"/>
      <c r="J99" s="28"/>
      <c r="K99" s="4"/>
      <c r="L99" s="4"/>
      <c r="M99" s="13">
        <f t="shared" si="2"/>
        <v>0</v>
      </c>
      <c r="N99" s="13">
        <f t="shared" si="3"/>
        <v>0</v>
      </c>
    </row>
    <row r="100" spans="1:14" x14ac:dyDescent="0.25">
      <c r="A100" t="s">
        <v>58</v>
      </c>
      <c r="B100" s="26">
        <v>25.496727095840001</v>
      </c>
      <c r="C100" s="26">
        <v>33.609322080879998</v>
      </c>
      <c r="D100" s="4"/>
      <c r="E100" s="4">
        <v>0</v>
      </c>
      <c r="F100" s="4"/>
      <c r="G100" s="4"/>
      <c r="H100" s="4">
        <v>0</v>
      </c>
      <c r="I100" s="4"/>
      <c r="J100" s="28"/>
      <c r="K100" s="4"/>
      <c r="L100" s="4"/>
      <c r="M100" s="13">
        <f t="shared" si="2"/>
        <v>0</v>
      </c>
      <c r="N100" s="13">
        <f t="shared" si="3"/>
        <v>0</v>
      </c>
    </row>
    <row r="101" spans="1:14" x14ac:dyDescent="0.25">
      <c r="A101" t="s">
        <v>59</v>
      </c>
      <c r="B101" s="26">
        <v>27.814611377279995</v>
      </c>
      <c r="C101" s="26">
        <v>37.086148503040008</v>
      </c>
      <c r="D101" s="4"/>
      <c r="E101" s="4"/>
      <c r="F101" s="4"/>
      <c r="G101" s="4"/>
      <c r="H101" s="4"/>
      <c r="I101" s="4"/>
      <c r="J101" s="28"/>
      <c r="K101" s="4"/>
      <c r="L101" s="4"/>
      <c r="M101" s="13">
        <f t="shared" si="2"/>
        <v>0</v>
      </c>
      <c r="N101" s="13">
        <f t="shared" si="3"/>
        <v>0</v>
      </c>
    </row>
    <row r="102" spans="1:14" x14ac:dyDescent="0.25">
      <c r="A102" t="s">
        <v>60</v>
      </c>
      <c r="B102" s="26">
        <v>31.291437799439997</v>
      </c>
      <c r="C102" s="26">
        <v>40.562974925199995</v>
      </c>
      <c r="D102" s="4"/>
      <c r="E102" s="4"/>
      <c r="F102" s="4"/>
      <c r="G102" s="4"/>
      <c r="H102" s="4"/>
      <c r="I102" s="4"/>
      <c r="J102" s="28"/>
      <c r="K102" s="4"/>
      <c r="L102" s="4"/>
      <c r="M102" s="13">
        <f t="shared" si="2"/>
        <v>0</v>
      </c>
      <c r="N102" s="13">
        <f t="shared" si="3"/>
        <v>0</v>
      </c>
    </row>
    <row r="103" spans="1:14" x14ac:dyDescent="0.25">
      <c r="A103" t="s">
        <v>61</v>
      </c>
      <c r="B103" s="26">
        <v>34.768264221599999</v>
      </c>
      <c r="C103" s="26">
        <v>44.039801347360005</v>
      </c>
      <c r="D103" s="4"/>
      <c r="E103" s="4"/>
      <c r="F103" s="4"/>
      <c r="G103" s="4"/>
      <c r="H103" s="4"/>
      <c r="I103" s="4"/>
      <c r="J103" s="28"/>
      <c r="K103" s="4"/>
      <c r="L103" s="4"/>
      <c r="M103" s="13">
        <f t="shared" si="2"/>
        <v>0</v>
      </c>
      <c r="N103" s="13">
        <f t="shared" si="3"/>
        <v>0</v>
      </c>
    </row>
    <row r="104" spans="1:14" s="2" customFormat="1" x14ac:dyDescent="0.25">
      <c r="A104" t="s">
        <v>62</v>
      </c>
      <c r="B104" s="26">
        <v>38.245090643760001</v>
      </c>
      <c r="C104" s="26">
        <v>50.993454191680001</v>
      </c>
      <c r="D104" s="4"/>
      <c r="E104" s="4"/>
      <c r="F104" s="4"/>
      <c r="G104" s="4"/>
      <c r="H104" s="4"/>
      <c r="I104" s="4"/>
      <c r="J104" s="28"/>
      <c r="K104" s="4"/>
      <c r="L104" s="4"/>
      <c r="M104" s="13">
        <f t="shared" si="2"/>
        <v>0</v>
      </c>
      <c r="N104" s="13">
        <f t="shared" si="3"/>
        <v>0</v>
      </c>
    </row>
    <row r="105" spans="1:14" s="2" customFormat="1" x14ac:dyDescent="0.25">
      <c r="A105" t="s">
        <v>8</v>
      </c>
      <c r="C105"/>
      <c r="D105" s="10" t="s">
        <v>112</v>
      </c>
      <c r="E105" s="11" t="s">
        <v>113</v>
      </c>
      <c r="F105" s="11" t="s">
        <v>114</v>
      </c>
      <c r="G105" s="11" t="s">
        <v>260</v>
      </c>
      <c r="H105" s="11" t="s">
        <v>214</v>
      </c>
      <c r="I105" s="11" t="s">
        <v>265</v>
      </c>
      <c r="J105" s="11" t="s">
        <v>215</v>
      </c>
      <c r="K105" s="11" t="s">
        <v>267</v>
      </c>
      <c r="L105" s="12" t="s">
        <v>268</v>
      </c>
      <c r="M105" s="13"/>
      <c r="N105" s="13"/>
    </row>
    <row r="106" spans="1:14" s="2" customFormat="1" x14ac:dyDescent="0.25">
      <c r="A106" t="s">
        <v>63</v>
      </c>
      <c r="B106" s="26">
        <v>25.496727095840001</v>
      </c>
      <c r="C106" s="26">
        <v>32.450379940159998</v>
      </c>
      <c r="D106" s="4"/>
      <c r="E106" s="4"/>
      <c r="F106" s="4"/>
      <c r="G106" s="4"/>
      <c r="H106" s="4"/>
      <c r="I106" s="4"/>
      <c r="J106" s="28"/>
      <c r="K106" s="4"/>
      <c r="L106" s="4"/>
      <c r="M106" s="13">
        <f t="shared" si="2"/>
        <v>0</v>
      </c>
      <c r="N106" s="13">
        <f t="shared" si="3"/>
        <v>0</v>
      </c>
    </row>
    <row r="107" spans="1:14" s="2" customFormat="1" x14ac:dyDescent="0.25">
      <c r="A107" t="s">
        <v>64</v>
      </c>
      <c r="B107" s="26">
        <v>26.655669236560001</v>
      </c>
      <c r="C107" s="26">
        <v>34.768264221599999</v>
      </c>
      <c r="D107" s="4"/>
      <c r="E107" s="4">
        <v>0</v>
      </c>
      <c r="F107" s="4"/>
      <c r="G107" s="4"/>
      <c r="H107" s="4">
        <v>0</v>
      </c>
      <c r="I107" s="4"/>
      <c r="J107" s="28"/>
      <c r="K107" s="4"/>
      <c r="L107" s="4"/>
      <c r="M107" s="13">
        <f t="shared" si="2"/>
        <v>0</v>
      </c>
      <c r="N107" s="13">
        <f t="shared" si="3"/>
        <v>0</v>
      </c>
    </row>
    <row r="108" spans="1:14" s="2" customFormat="1" x14ac:dyDescent="0.25">
      <c r="A108" t="s">
        <v>65</v>
      </c>
      <c r="B108" s="26">
        <v>30.132495658719996</v>
      </c>
      <c r="C108" s="26">
        <v>38.245090643760001</v>
      </c>
      <c r="D108" s="4"/>
      <c r="E108" s="4"/>
      <c r="F108" s="4"/>
      <c r="G108" s="4"/>
      <c r="H108" s="4"/>
      <c r="I108" s="4"/>
      <c r="J108" s="28"/>
      <c r="K108" s="4"/>
      <c r="L108" s="4"/>
      <c r="M108" s="13">
        <f t="shared" si="2"/>
        <v>0</v>
      </c>
      <c r="N108" s="13">
        <f t="shared" si="3"/>
        <v>0</v>
      </c>
    </row>
    <row r="109" spans="1:14" s="2" customFormat="1" x14ac:dyDescent="0.25">
      <c r="A109" t="s">
        <v>66</v>
      </c>
      <c r="B109" s="26">
        <v>32.450379940159998</v>
      </c>
      <c r="C109" s="26">
        <v>42.880859206640004</v>
      </c>
      <c r="D109" s="4"/>
      <c r="E109" s="4"/>
      <c r="F109" s="4"/>
      <c r="G109" s="4"/>
      <c r="H109" s="4"/>
      <c r="I109" s="4"/>
      <c r="J109" s="28"/>
      <c r="K109" s="4"/>
      <c r="L109" s="4"/>
      <c r="M109" s="13">
        <f t="shared" si="2"/>
        <v>0</v>
      </c>
      <c r="N109" s="13">
        <f t="shared" si="3"/>
        <v>0</v>
      </c>
    </row>
    <row r="110" spans="1:14" s="2" customFormat="1" x14ac:dyDescent="0.25">
      <c r="A110" t="s">
        <v>67</v>
      </c>
      <c r="B110" s="26">
        <v>35.92720636232</v>
      </c>
      <c r="C110" s="26">
        <v>46.357685628800006</v>
      </c>
      <c r="D110" s="4"/>
      <c r="E110" s="4"/>
      <c r="F110" s="4"/>
      <c r="G110" s="4"/>
      <c r="H110" s="4"/>
      <c r="I110" s="4"/>
      <c r="J110" s="28"/>
      <c r="K110" s="4"/>
      <c r="L110" s="4"/>
      <c r="M110" s="13">
        <f t="shared" si="2"/>
        <v>0</v>
      </c>
      <c r="N110" s="13">
        <f t="shared" si="3"/>
        <v>0</v>
      </c>
    </row>
    <row r="111" spans="1:14" s="2" customFormat="1" x14ac:dyDescent="0.25">
      <c r="A111" t="s">
        <v>68</v>
      </c>
      <c r="B111" s="26">
        <v>40.562974925199995</v>
      </c>
      <c r="C111" s="26">
        <v>53.311338473120003</v>
      </c>
      <c r="D111" s="4"/>
      <c r="E111" s="4"/>
      <c r="F111" s="4"/>
      <c r="G111" s="4"/>
      <c r="H111" s="4"/>
      <c r="I111" s="4"/>
      <c r="J111" s="28"/>
      <c r="K111" s="4"/>
      <c r="L111" s="4"/>
      <c r="M111" s="13">
        <f t="shared" si="2"/>
        <v>0</v>
      </c>
      <c r="N111" s="13">
        <f t="shared" si="3"/>
        <v>0</v>
      </c>
    </row>
    <row r="112" spans="1:14" s="2" customFormat="1" x14ac:dyDescent="0.25">
      <c r="A112" t="s">
        <v>8</v>
      </c>
      <c r="C112"/>
      <c r="D112" s="10" t="s">
        <v>112</v>
      </c>
      <c r="E112" s="11" t="s">
        <v>113</v>
      </c>
      <c r="F112" s="11" t="s">
        <v>114</v>
      </c>
      <c r="G112" s="11" t="s">
        <v>260</v>
      </c>
      <c r="H112" s="11" t="s">
        <v>214</v>
      </c>
      <c r="I112" s="11" t="s">
        <v>265</v>
      </c>
      <c r="J112" s="11" t="s">
        <v>215</v>
      </c>
      <c r="K112" s="11" t="s">
        <v>267</v>
      </c>
      <c r="L112" s="12" t="s">
        <v>268</v>
      </c>
      <c r="M112" s="13"/>
      <c r="N112" s="13"/>
    </row>
    <row r="113" spans="1:14" s="2" customFormat="1" x14ac:dyDescent="0.25">
      <c r="A113" t="s">
        <v>69</v>
      </c>
      <c r="B113" s="26">
        <v>25.496727095840001</v>
      </c>
      <c r="C113" s="26">
        <v>33.609322080879998</v>
      </c>
      <c r="D113" s="4"/>
      <c r="E113" s="4"/>
      <c r="F113" s="4"/>
      <c r="G113" s="4"/>
      <c r="H113" s="4"/>
      <c r="I113" s="4"/>
      <c r="J113" s="28"/>
      <c r="K113" s="4"/>
      <c r="L113" s="4"/>
      <c r="M113" s="13">
        <f t="shared" si="2"/>
        <v>0</v>
      </c>
      <c r="N113" s="13">
        <f t="shared" si="3"/>
        <v>0</v>
      </c>
    </row>
    <row r="114" spans="1:14" s="2" customFormat="1" x14ac:dyDescent="0.25">
      <c r="A114" t="s">
        <v>70</v>
      </c>
      <c r="B114" s="26">
        <v>27.814611377279995</v>
      </c>
      <c r="C114" s="26">
        <v>35.92720636232</v>
      </c>
      <c r="D114" s="4"/>
      <c r="E114" s="4">
        <v>0</v>
      </c>
      <c r="F114" s="4"/>
      <c r="G114" s="4"/>
      <c r="H114" s="4">
        <v>0</v>
      </c>
      <c r="I114" s="4"/>
      <c r="J114" s="28"/>
      <c r="K114" s="4"/>
      <c r="L114" s="4"/>
      <c r="M114" s="13">
        <f t="shared" si="2"/>
        <v>0</v>
      </c>
      <c r="N114" s="13">
        <f t="shared" si="3"/>
        <v>0</v>
      </c>
    </row>
    <row r="115" spans="1:14" s="2" customFormat="1" x14ac:dyDescent="0.25">
      <c r="A115" t="s">
        <v>71</v>
      </c>
      <c r="B115" s="26">
        <v>30.132495658719996</v>
      </c>
      <c r="C115" s="26">
        <v>38.245090643760001</v>
      </c>
      <c r="D115" s="4"/>
      <c r="E115" s="4"/>
      <c r="F115" s="4"/>
      <c r="G115" s="4"/>
      <c r="H115" s="4"/>
      <c r="I115" s="4"/>
      <c r="J115" s="28"/>
      <c r="K115" s="4"/>
      <c r="L115" s="4"/>
      <c r="M115" s="13">
        <f t="shared" si="2"/>
        <v>0</v>
      </c>
      <c r="N115" s="13">
        <f t="shared" si="3"/>
        <v>0</v>
      </c>
    </row>
    <row r="116" spans="1:14" s="2" customFormat="1" x14ac:dyDescent="0.25">
      <c r="A116" t="s">
        <v>72</v>
      </c>
      <c r="B116" s="26">
        <v>33.609322080879998</v>
      </c>
      <c r="C116" s="26">
        <v>44.039801347360005</v>
      </c>
      <c r="D116" s="4"/>
      <c r="E116" s="4"/>
      <c r="F116" s="4"/>
      <c r="G116" s="4"/>
      <c r="H116" s="4"/>
      <c r="I116" s="4"/>
      <c r="J116" s="28"/>
      <c r="K116" s="4"/>
      <c r="L116" s="4"/>
      <c r="M116" s="13">
        <f t="shared" si="2"/>
        <v>0</v>
      </c>
      <c r="N116" s="13">
        <f t="shared" si="3"/>
        <v>0</v>
      </c>
    </row>
    <row r="117" spans="1:14" s="2" customFormat="1" x14ac:dyDescent="0.25">
      <c r="A117" t="s">
        <v>73</v>
      </c>
      <c r="B117" s="26">
        <v>37.086148503040008</v>
      </c>
      <c r="C117" s="26">
        <v>46.357685628800006</v>
      </c>
      <c r="D117" s="4"/>
      <c r="E117" s="4"/>
      <c r="F117" s="4"/>
      <c r="G117" s="4"/>
      <c r="H117" s="4"/>
      <c r="I117" s="4"/>
      <c r="J117" s="28"/>
      <c r="K117" s="4"/>
      <c r="L117" s="4"/>
      <c r="M117" s="13">
        <f t="shared" si="2"/>
        <v>0</v>
      </c>
      <c r="N117" s="13">
        <f t="shared" si="3"/>
        <v>0</v>
      </c>
    </row>
    <row r="118" spans="1:14" s="2" customFormat="1" x14ac:dyDescent="0.25">
      <c r="A118" t="s">
        <v>74</v>
      </c>
      <c r="B118" s="26">
        <v>42.880859206640004</v>
      </c>
      <c r="C118" s="26">
        <v>53.311338473120003</v>
      </c>
      <c r="D118" s="4"/>
      <c r="E118" s="4"/>
      <c r="F118" s="4"/>
      <c r="G118" s="29"/>
      <c r="H118" s="29"/>
      <c r="I118" s="29"/>
      <c r="J118" s="37"/>
      <c r="K118" s="29"/>
      <c r="L118" s="29"/>
      <c r="M118" s="13">
        <f t="shared" si="2"/>
        <v>0</v>
      </c>
      <c r="N118" s="13">
        <f t="shared" si="3"/>
        <v>0</v>
      </c>
    </row>
    <row r="119" spans="1:14" s="2" customFormat="1" x14ac:dyDescent="0.25">
      <c r="A119" t="s">
        <v>151</v>
      </c>
      <c r="B119" s="26">
        <v>44.039801347360005</v>
      </c>
      <c r="C119" s="23"/>
      <c r="D119" s="4"/>
      <c r="E119" s="4"/>
      <c r="F119" s="28"/>
      <c r="G119" s="31"/>
      <c r="H119" s="30"/>
      <c r="I119" s="30"/>
      <c r="J119" s="30"/>
      <c r="K119" s="30"/>
      <c r="L119" s="30"/>
      <c r="M119" s="13">
        <f t="shared" si="2"/>
        <v>0</v>
      </c>
      <c r="N119" s="13">
        <f t="shared" si="3"/>
        <v>0</v>
      </c>
    </row>
    <row r="120" spans="1:14" s="2" customFormat="1" x14ac:dyDescent="0.25">
      <c r="A120" t="s">
        <v>152</v>
      </c>
      <c r="B120" s="26">
        <v>48.675569910240007</v>
      </c>
      <c r="C120" s="23"/>
      <c r="D120" s="4"/>
      <c r="E120" s="4"/>
      <c r="F120" s="28"/>
      <c r="G120" s="32"/>
      <c r="H120" s="1"/>
      <c r="I120" s="1"/>
      <c r="J120" s="1"/>
      <c r="K120" s="1"/>
      <c r="L120" s="1"/>
      <c r="M120" s="13">
        <f t="shared" si="2"/>
        <v>0</v>
      </c>
      <c r="N120" s="13">
        <f t="shared" si="3"/>
        <v>0</v>
      </c>
    </row>
    <row r="121" spans="1:14" s="2" customFormat="1" x14ac:dyDescent="0.25">
      <c r="A121" t="s">
        <v>153</v>
      </c>
      <c r="B121" s="26">
        <v>48.675569910240007</v>
      </c>
      <c r="C121" s="23"/>
      <c r="D121" s="4"/>
      <c r="E121" s="4"/>
      <c r="F121" s="28"/>
      <c r="G121" s="32"/>
      <c r="H121" s="1"/>
      <c r="I121" s="1"/>
      <c r="J121" s="1"/>
      <c r="K121" s="1"/>
      <c r="L121" s="1"/>
      <c r="M121" s="13">
        <f t="shared" si="2"/>
        <v>0</v>
      </c>
      <c r="N121" s="13">
        <f t="shared" si="3"/>
        <v>0</v>
      </c>
    </row>
    <row r="122" spans="1:14" s="2" customFormat="1" x14ac:dyDescent="0.25">
      <c r="A122" t="s">
        <v>154</v>
      </c>
      <c r="B122" s="26">
        <v>52.152396332400009</v>
      </c>
      <c r="C122" s="23"/>
      <c r="D122" s="4"/>
      <c r="E122" s="4"/>
      <c r="F122" s="28"/>
      <c r="G122" s="32"/>
      <c r="H122" s="1"/>
      <c r="I122" s="1"/>
      <c r="J122" s="1"/>
      <c r="K122" s="1"/>
      <c r="L122" s="1"/>
      <c r="M122" s="13">
        <f t="shared" si="2"/>
        <v>0</v>
      </c>
      <c r="N122" s="13">
        <f t="shared" si="3"/>
        <v>0</v>
      </c>
    </row>
    <row r="123" spans="1:14" s="2" customFormat="1" x14ac:dyDescent="0.25">
      <c r="A123" t="s">
        <v>155</v>
      </c>
      <c r="B123" s="26">
        <v>59.106049176719999</v>
      </c>
      <c r="C123" s="23"/>
      <c r="D123" s="4"/>
      <c r="E123" s="4"/>
      <c r="F123" s="28"/>
      <c r="G123" s="32"/>
      <c r="H123" s="1"/>
      <c r="I123" s="1"/>
      <c r="J123" s="1"/>
      <c r="K123" s="1"/>
      <c r="L123" s="1"/>
      <c r="M123" s="13">
        <f t="shared" si="2"/>
        <v>0</v>
      </c>
      <c r="N123" s="13">
        <f t="shared" si="3"/>
        <v>0</v>
      </c>
    </row>
    <row r="124" spans="1:14" s="2" customFormat="1" x14ac:dyDescent="0.25">
      <c r="A124" t="s">
        <v>8</v>
      </c>
      <c r="C124"/>
      <c r="D124" s="10" t="s">
        <v>112</v>
      </c>
      <c r="E124" s="11" t="s">
        <v>113</v>
      </c>
      <c r="F124" s="11" t="s">
        <v>114</v>
      </c>
      <c r="G124" s="24" t="s">
        <v>260</v>
      </c>
      <c r="H124" s="24" t="s">
        <v>214</v>
      </c>
      <c r="I124" s="24" t="s">
        <v>265</v>
      </c>
      <c r="J124" s="24" t="s">
        <v>215</v>
      </c>
      <c r="K124" s="24" t="s">
        <v>267</v>
      </c>
      <c r="L124" s="25" t="s">
        <v>268</v>
      </c>
      <c r="M124" s="13"/>
      <c r="N124" s="13"/>
    </row>
    <row r="125" spans="1:14" s="2" customFormat="1" x14ac:dyDescent="0.25">
      <c r="A125" t="s">
        <v>75</v>
      </c>
      <c r="B125" s="26">
        <v>26.655669236560001</v>
      </c>
      <c r="C125" s="26">
        <v>34.768264221599999</v>
      </c>
      <c r="D125" s="4"/>
      <c r="E125" s="4"/>
      <c r="F125" s="4"/>
      <c r="G125" s="4"/>
      <c r="H125" s="4"/>
      <c r="I125" s="4"/>
      <c r="J125" s="28"/>
      <c r="K125" s="4"/>
      <c r="L125" s="4"/>
      <c r="M125" s="13">
        <f t="shared" si="2"/>
        <v>0</v>
      </c>
      <c r="N125" s="13">
        <f t="shared" si="3"/>
        <v>0</v>
      </c>
    </row>
    <row r="126" spans="1:14" s="2" customFormat="1" x14ac:dyDescent="0.25">
      <c r="A126" t="s">
        <v>76</v>
      </c>
      <c r="B126" s="26">
        <v>28.973553517999999</v>
      </c>
      <c r="C126" s="26">
        <v>37.086148503040008</v>
      </c>
      <c r="D126" s="4"/>
      <c r="E126" s="4">
        <v>0</v>
      </c>
      <c r="F126" s="4"/>
      <c r="G126" s="4"/>
      <c r="H126" s="4">
        <v>0</v>
      </c>
      <c r="I126" s="4"/>
      <c r="J126" s="28"/>
      <c r="K126" s="4"/>
      <c r="L126" s="4"/>
      <c r="M126" s="13">
        <f t="shared" si="2"/>
        <v>0</v>
      </c>
      <c r="N126" s="13">
        <f t="shared" si="3"/>
        <v>0</v>
      </c>
    </row>
    <row r="127" spans="1:14" s="2" customFormat="1" x14ac:dyDescent="0.25">
      <c r="A127" t="s">
        <v>77</v>
      </c>
      <c r="B127" s="26">
        <v>32.450379940159998</v>
      </c>
      <c r="C127" s="26">
        <v>39.404032784480002</v>
      </c>
      <c r="D127" s="4"/>
      <c r="E127" s="4"/>
      <c r="F127" s="4"/>
      <c r="G127" s="4"/>
      <c r="H127" s="4"/>
      <c r="I127" s="4"/>
      <c r="J127" s="28"/>
      <c r="K127" s="4"/>
      <c r="L127" s="4"/>
      <c r="M127" s="13">
        <f t="shared" si="2"/>
        <v>0</v>
      </c>
      <c r="N127" s="13">
        <f t="shared" si="3"/>
        <v>0</v>
      </c>
    </row>
    <row r="128" spans="1:14" s="2" customFormat="1" x14ac:dyDescent="0.25">
      <c r="A128" t="s">
        <v>78</v>
      </c>
      <c r="B128" s="26">
        <v>34.768264221599999</v>
      </c>
      <c r="C128" s="26">
        <v>44.039801347360005</v>
      </c>
      <c r="D128" s="4"/>
      <c r="E128" s="4"/>
      <c r="F128" s="4"/>
      <c r="G128" s="4"/>
      <c r="H128" s="4"/>
      <c r="I128" s="4"/>
      <c r="J128" s="28"/>
      <c r="K128" s="4"/>
      <c r="L128" s="4"/>
      <c r="M128" s="13">
        <f t="shared" si="2"/>
        <v>0</v>
      </c>
      <c r="N128" s="13">
        <f t="shared" si="3"/>
        <v>0</v>
      </c>
    </row>
    <row r="129" spans="1:14" s="2" customFormat="1" x14ac:dyDescent="0.25">
      <c r="A129" t="s">
        <v>79</v>
      </c>
      <c r="B129" s="26">
        <v>37.086148503040008</v>
      </c>
      <c r="C129" s="26">
        <v>47.516627769520007</v>
      </c>
      <c r="D129" s="4"/>
      <c r="E129" s="4"/>
      <c r="F129" s="4"/>
      <c r="G129" s="4"/>
      <c r="H129" s="4"/>
      <c r="I129" s="4"/>
      <c r="J129" s="28"/>
      <c r="K129" s="4"/>
      <c r="L129" s="4"/>
      <c r="M129" s="13">
        <f t="shared" si="2"/>
        <v>0</v>
      </c>
      <c r="N129" s="13">
        <f t="shared" si="3"/>
        <v>0</v>
      </c>
    </row>
    <row r="130" spans="1:14" s="2" customFormat="1" x14ac:dyDescent="0.25">
      <c r="A130" t="s">
        <v>80</v>
      </c>
      <c r="B130" s="26">
        <v>42.880859206640004</v>
      </c>
      <c r="C130" s="26">
        <v>54.470280613840004</v>
      </c>
      <c r="D130" s="4"/>
      <c r="E130" s="4"/>
      <c r="F130" s="4"/>
      <c r="G130" s="29"/>
      <c r="H130" s="29"/>
      <c r="I130" s="29"/>
      <c r="J130" s="37"/>
      <c r="K130" s="4"/>
      <c r="L130" s="4"/>
      <c r="M130" s="13">
        <f t="shared" si="2"/>
        <v>0</v>
      </c>
      <c r="N130" s="13">
        <f t="shared" si="3"/>
        <v>0</v>
      </c>
    </row>
    <row r="131" spans="1:14" s="2" customFormat="1" x14ac:dyDescent="0.25">
      <c r="A131" t="s">
        <v>156</v>
      </c>
      <c r="B131" s="26">
        <v>46.357685628800006</v>
      </c>
      <c r="C131" s="13"/>
      <c r="D131" s="4"/>
      <c r="E131" s="4"/>
      <c r="F131" s="28"/>
      <c r="G131" s="31"/>
      <c r="H131" s="30"/>
      <c r="I131" s="30"/>
      <c r="J131" s="30"/>
      <c r="K131" s="1"/>
      <c r="L131" s="1"/>
      <c r="M131" s="13">
        <f t="shared" si="2"/>
        <v>0</v>
      </c>
      <c r="N131" s="13">
        <f t="shared" si="3"/>
        <v>0</v>
      </c>
    </row>
    <row r="132" spans="1:14" s="2" customFormat="1" x14ac:dyDescent="0.25">
      <c r="A132" t="s">
        <v>157</v>
      </c>
      <c r="B132" s="26">
        <v>50.993454191680001</v>
      </c>
      <c r="C132" s="13"/>
      <c r="D132" s="4"/>
      <c r="E132" s="4"/>
      <c r="F132" s="28"/>
      <c r="G132" s="32"/>
      <c r="H132" s="1"/>
      <c r="I132" s="1"/>
      <c r="J132" s="1"/>
      <c r="K132" s="1"/>
      <c r="L132" s="1"/>
      <c r="M132" s="13">
        <f t="shared" ref="M132:M195" si="4">IFERROR((ROUND((B132*D132)+((B132*E132)*1.15)+(B132*F132*1.35),2)),"REVISAR")</f>
        <v>0</v>
      </c>
      <c r="N132" s="13">
        <f t="shared" ref="N132:N195" si="5">IFERROR((ROUND((G132*C132)+(H132*C132*1.1)+(I132*C132*1.15)+(J132*C132*1.15*1.1)+(K132*C132*1.35)+(L132*C132*1.35*1.1),2)),"REVISAR")</f>
        <v>0</v>
      </c>
    </row>
    <row r="133" spans="1:14" s="2" customFormat="1" x14ac:dyDescent="0.25">
      <c r="A133" t="s">
        <v>158</v>
      </c>
      <c r="B133" s="26">
        <v>50.993454191680001</v>
      </c>
      <c r="C133" s="13"/>
      <c r="D133" s="4"/>
      <c r="E133" s="4"/>
      <c r="F133" s="28"/>
      <c r="G133" s="32"/>
      <c r="H133" s="1"/>
      <c r="I133" s="1"/>
      <c r="J133" s="1"/>
      <c r="K133" s="1"/>
      <c r="L133" s="1"/>
      <c r="M133" s="13">
        <f t="shared" si="4"/>
        <v>0</v>
      </c>
      <c r="N133" s="13">
        <f t="shared" si="5"/>
        <v>0</v>
      </c>
    </row>
    <row r="134" spans="1:14" s="2" customFormat="1" x14ac:dyDescent="0.25">
      <c r="A134" t="s">
        <v>159</v>
      </c>
      <c r="B134" s="26">
        <v>54.470280613840004</v>
      </c>
      <c r="C134" s="13"/>
      <c r="D134" s="4"/>
      <c r="E134" s="4"/>
      <c r="F134" s="28"/>
      <c r="G134" s="32"/>
      <c r="H134" s="1"/>
      <c r="I134" s="1"/>
      <c r="J134" s="1"/>
      <c r="K134" s="1"/>
      <c r="L134" s="1"/>
      <c r="M134" s="13">
        <f t="shared" si="4"/>
        <v>0</v>
      </c>
      <c r="N134" s="13">
        <f t="shared" si="5"/>
        <v>0</v>
      </c>
    </row>
    <row r="135" spans="1:14" s="2" customFormat="1" x14ac:dyDescent="0.25">
      <c r="A135" t="s">
        <v>160</v>
      </c>
      <c r="B135" s="26">
        <v>61.42393345816</v>
      </c>
      <c r="C135" s="13"/>
      <c r="D135" s="4"/>
      <c r="E135" s="4"/>
      <c r="F135" s="28"/>
      <c r="G135" s="33"/>
      <c r="H135" s="34"/>
      <c r="I135" s="34"/>
      <c r="J135" s="34"/>
      <c r="K135" s="1"/>
      <c r="L135" s="1"/>
      <c r="M135" s="13">
        <f t="shared" si="4"/>
        <v>0</v>
      </c>
      <c r="N135" s="13">
        <f t="shared" si="5"/>
        <v>0</v>
      </c>
    </row>
    <row r="136" spans="1:14" s="2" customFormat="1" x14ac:dyDescent="0.25">
      <c r="A136" t="s">
        <v>8</v>
      </c>
      <c r="C136"/>
      <c r="D136" s="10" t="s">
        <v>112</v>
      </c>
      <c r="E136" s="11" t="s">
        <v>113</v>
      </c>
      <c r="F136" s="11" t="s">
        <v>114</v>
      </c>
      <c r="G136" s="11" t="s">
        <v>260</v>
      </c>
      <c r="H136" s="11" t="s">
        <v>214</v>
      </c>
      <c r="I136" s="11" t="s">
        <v>265</v>
      </c>
      <c r="J136" s="11" t="s">
        <v>215</v>
      </c>
      <c r="K136" s="11" t="s">
        <v>267</v>
      </c>
      <c r="L136" s="12" t="s">
        <v>268</v>
      </c>
      <c r="M136" s="13"/>
      <c r="N136" s="13"/>
    </row>
    <row r="137" spans="1:14" s="2" customFormat="1" x14ac:dyDescent="0.25">
      <c r="A137" t="s">
        <v>81</v>
      </c>
      <c r="B137" s="26">
        <v>27.814611377279995</v>
      </c>
      <c r="C137" s="26">
        <v>34.768264221599999</v>
      </c>
      <c r="D137" s="4"/>
      <c r="E137" s="4"/>
      <c r="F137" s="4"/>
      <c r="G137" s="4"/>
      <c r="H137" s="4"/>
      <c r="I137" s="4"/>
      <c r="J137" s="4"/>
      <c r="K137" s="4"/>
      <c r="L137" s="4"/>
      <c r="M137" s="13">
        <f t="shared" si="4"/>
        <v>0</v>
      </c>
      <c r="N137" s="13">
        <f t="shared" si="5"/>
        <v>0</v>
      </c>
    </row>
    <row r="138" spans="1:14" s="2" customFormat="1" x14ac:dyDescent="0.25">
      <c r="A138" t="s">
        <v>82</v>
      </c>
      <c r="B138" s="26">
        <v>31.291437799439997</v>
      </c>
      <c r="C138" s="26">
        <v>39.404032784480002</v>
      </c>
      <c r="D138" s="4"/>
      <c r="E138" s="4">
        <v>0</v>
      </c>
      <c r="F138" s="4"/>
      <c r="G138" s="4"/>
      <c r="H138" s="4">
        <v>0</v>
      </c>
      <c r="I138" s="4"/>
      <c r="J138" s="4"/>
      <c r="K138" s="4"/>
      <c r="L138" s="4"/>
      <c r="M138" s="13">
        <f t="shared" si="4"/>
        <v>0</v>
      </c>
      <c r="N138" s="13">
        <f t="shared" si="5"/>
        <v>0</v>
      </c>
    </row>
    <row r="139" spans="1:14" s="2" customFormat="1" x14ac:dyDescent="0.25">
      <c r="A139" t="s">
        <v>83</v>
      </c>
      <c r="B139" s="26">
        <v>34.768264221599999</v>
      </c>
      <c r="C139" s="26">
        <v>42.880859206640004</v>
      </c>
      <c r="D139" s="4"/>
      <c r="E139" s="4"/>
      <c r="F139" s="4"/>
      <c r="G139" s="4"/>
      <c r="H139" s="4"/>
      <c r="I139" s="4"/>
      <c r="J139" s="4"/>
      <c r="K139" s="4"/>
      <c r="L139" s="4"/>
      <c r="M139" s="13">
        <f t="shared" si="4"/>
        <v>0</v>
      </c>
      <c r="N139" s="13">
        <f t="shared" si="5"/>
        <v>0</v>
      </c>
    </row>
    <row r="140" spans="1:14" s="2" customFormat="1" x14ac:dyDescent="0.25">
      <c r="A140" t="s">
        <v>84</v>
      </c>
      <c r="B140" s="26">
        <v>37.086148503040008</v>
      </c>
      <c r="C140" s="26">
        <v>46.357685628800006</v>
      </c>
      <c r="D140" s="4"/>
      <c r="E140" s="4"/>
      <c r="F140" s="4"/>
      <c r="G140" s="4"/>
      <c r="H140" s="4"/>
      <c r="I140" s="4"/>
      <c r="J140" s="4"/>
      <c r="K140" s="4"/>
      <c r="L140" s="4"/>
      <c r="M140" s="13">
        <f t="shared" si="4"/>
        <v>0</v>
      </c>
      <c r="N140" s="13">
        <f t="shared" si="5"/>
        <v>0</v>
      </c>
    </row>
    <row r="141" spans="1:14" s="2" customFormat="1" x14ac:dyDescent="0.25">
      <c r="A141" t="s">
        <v>85</v>
      </c>
      <c r="B141" s="26">
        <v>40.562974925199995</v>
      </c>
      <c r="C141" s="26">
        <v>50.993454191680001</v>
      </c>
      <c r="D141" s="4"/>
      <c r="E141" s="4"/>
      <c r="F141" s="4"/>
      <c r="G141" s="4"/>
      <c r="H141" s="4"/>
      <c r="I141" s="4"/>
      <c r="J141" s="4"/>
      <c r="K141" s="4"/>
      <c r="L141" s="4"/>
      <c r="M141" s="13">
        <f t="shared" si="4"/>
        <v>0</v>
      </c>
      <c r="N141" s="13">
        <f t="shared" si="5"/>
        <v>0</v>
      </c>
    </row>
    <row r="142" spans="1:14" s="2" customFormat="1" x14ac:dyDescent="0.25">
      <c r="A142" t="s">
        <v>86</v>
      </c>
      <c r="B142" s="26">
        <v>46.357685628800006</v>
      </c>
      <c r="C142" s="26">
        <v>59.106049176719999</v>
      </c>
      <c r="D142" s="4"/>
      <c r="E142" s="4"/>
      <c r="F142" s="4"/>
      <c r="G142" s="29"/>
      <c r="H142" s="29"/>
      <c r="I142" s="29"/>
      <c r="J142" s="29"/>
      <c r="K142" s="4"/>
      <c r="L142" s="4"/>
      <c r="M142" s="13">
        <f t="shared" si="4"/>
        <v>0</v>
      </c>
      <c r="N142" s="13">
        <f t="shared" si="5"/>
        <v>0</v>
      </c>
    </row>
    <row r="143" spans="1:14" s="2" customFormat="1" x14ac:dyDescent="0.25">
      <c r="A143" t="s">
        <v>161</v>
      </c>
      <c r="B143" s="26">
        <v>48.675569910240007</v>
      </c>
      <c r="C143" s="13"/>
      <c r="D143" s="4"/>
      <c r="E143" s="4"/>
      <c r="F143" s="28"/>
      <c r="G143" s="31"/>
      <c r="H143" s="30"/>
      <c r="I143" s="30"/>
      <c r="J143" s="30"/>
      <c r="K143" s="1"/>
      <c r="L143" s="1"/>
      <c r="M143" s="13">
        <f t="shared" si="4"/>
        <v>0</v>
      </c>
      <c r="N143" s="13">
        <f t="shared" si="5"/>
        <v>0</v>
      </c>
    </row>
    <row r="144" spans="1:14" s="2" customFormat="1" x14ac:dyDescent="0.25">
      <c r="A144" t="s">
        <v>162</v>
      </c>
      <c r="B144" s="26">
        <v>54.470280613840004</v>
      </c>
      <c r="C144" s="13"/>
      <c r="D144" s="4"/>
      <c r="E144" s="4"/>
      <c r="F144" s="28"/>
      <c r="G144" s="32"/>
      <c r="H144" s="1"/>
      <c r="I144" s="1"/>
      <c r="J144" s="1"/>
      <c r="K144" s="1"/>
      <c r="L144" s="1"/>
      <c r="M144" s="13">
        <f t="shared" si="4"/>
        <v>0</v>
      </c>
      <c r="N144" s="13">
        <f t="shared" si="5"/>
        <v>0</v>
      </c>
    </row>
    <row r="145" spans="1:14" s="2" customFormat="1" x14ac:dyDescent="0.25">
      <c r="A145" t="s">
        <v>163</v>
      </c>
      <c r="B145" s="26">
        <v>54.470280613840004</v>
      </c>
      <c r="C145" s="13"/>
      <c r="D145" s="4"/>
      <c r="E145" s="4"/>
      <c r="F145" s="28"/>
      <c r="G145" s="32"/>
      <c r="H145" s="1"/>
      <c r="I145" s="1"/>
      <c r="J145" s="1"/>
      <c r="K145" s="1"/>
      <c r="L145" s="1"/>
      <c r="M145" s="13">
        <f t="shared" si="4"/>
        <v>0</v>
      </c>
      <c r="N145" s="13">
        <f t="shared" si="5"/>
        <v>0</v>
      </c>
    </row>
    <row r="146" spans="1:14" s="2" customFormat="1" x14ac:dyDescent="0.25">
      <c r="A146" t="s">
        <v>164</v>
      </c>
      <c r="B146" s="26">
        <v>57.947107035999998</v>
      </c>
      <c r="C146" s="13"/>
      <c r="D146" s="4"/>
      <c r="E146" s="4"/>
      <c r="F146" s="28"/>
      <c r="G146" s="32"/>
      <c r="H146" s="1"/>
      <c r="I146" s="1"/>
      <c r="J146" s="1"/>
      <c r="K146" s="1"/>
      <c r="L146" s="1"/>
      <c r="M146" s="13">
        <f t="shared" si="4"/>
        <v>0</v>
      </c>
      <c r="N146" s="13">
        <f t="shared" si="5"/>
        <v>0</v>
      </c>
    </row>
    <row r="147" spans="1:14" s="2" customFormat="1" x14ac:dyDescent="0.25">
      <c r="A147" t="s">
        <v>165</v>
      </c>
      <c r="B147" s="26">
        <v>64.900759880319995</v>
      </c>
      <c r="C147" s="13"/>
      <c r="D147" s="4"/>
      <c r="E147" s="4"/>
      <c r="F147" s="28"/>
      <c r="G147" s="33"/>
      <c r="H147" s="34"/>
      <c r="I147" s="34"/>
      <c r="J147" s="34"/>
      <c r="K147" s="1"/>
      <c r="L147" s="1"/>
      <c r="M147" s="13">
        <f t="shared" si="4"/>
        <v>0</v>
      </c>
      <c r="N147" s="13">
        <f t="shared" si="5"/>
        <v>0</v>
      </c>
    </row>
    <row r="148" spans="1:14" s="2" customFormat="1" x14ac:dyDescent="0.25">
      <c r="A148"/>
      <c r="C148"/>
      <c r="D148" s="10" t="s">
        <v>112</v>
      </c>
      <c r="E148" s="11" t="s">
        <v>113</v>
      </c>
      <c r="F148" s="11" t="s">
        <v>114</v>
      </c>
      <c r="G148" s="11" t="s">
        <v>260</v>
      </c>
      <c r="H148" s="11" t="s">
        <v>214</v>
      </c>
      <c r="I148" s="11" t="s">
        <v>265</v>
      </c>
      <c r="J148" s="11" t="s">
        <v>215</v>
      </c>
      <c r="K148" s="11" t="s">
        <v>267</v>
      </c>
      <c r="L148" s="12" t="s">
        <v>268</v>
      </c>
      <c r="M148" s="13"/>
      <c r="N148" s="13"/>
    </row>
    <row r="149" spans="1:14" s="2" customFormat="1" x14ac:dyDescent="0.25">
      <c r="A149" t="s">
        <v>87</v>
      </c>
      <c r="B149" s="26">
        <v>30.132495658719996</v>
      </c>
      <c r="C149" s="26">
        <v>37.086148503040008</v>
      </c>
      <c r="D149" s="4"/>
      <c r="E149" s="4"/>
      <c r="F149" s="4"/>
      <c r="G149" s="4"/>
      <c r="H149" s="4"/>
      <c r="I149" s="4"/>
      <c r="J149" s="4"/>
      <c r="K149" s="4"/>
      <c r="L149" s="4"/>
      <c r="M149" s="13">
        <f t="shared" si="4"/>
        <v>0</v>
      </c>
      <c r="N149" s="13">
        <f t="shared" si="5"/>
        <v>0</v>
      </c>
    </row>
    <row r="150" spans="1:14" s="2" customFormat="1" x14ac:dyDescent="0.25">
      <c r="A150" t="s">
        <v>88</v>
      </c>
      <c r="B150" s="26">
        <v>33.609322080879998</v>
      </c>
      <c r="C150" s="26">
        <v>41.72191706592001</v>
      </c>
      <c r="D150" s="4"/>
      <c r="E150" s="4">
        <v>0</v>
      </c>
      <c r="F150" s="4"/>
      <c r="G150" s="4"/>
      <c r="H150" s="4">
        <v>0</v>
      </c>
      <c r="I150" s="4"/>
      <c r="J150" s="4"/>
      <c r="K150" s="4"/>
      <c r="L150" s="4"/>
      <c r="M150" s="13">
        <f t="shared" si="4"/>
        <v>0</v>
      </c>
      <c r="N150" s="13">
        <f t="shared" si="5"/>
        <v>0</v>
      </c>
    </row>
    <row r="151" spans="1:14" s="2" customFormat="1" x14ac:dyDescent="0.25">
      <c r="A151" t="s">
        <v>89</v>
      </c>
      <c r="B151" s="26">
        <v>37.086148503040008</v>
      </c>
      <c r="C151" s="26">
        <v>45.198743488079998</v>
      </c>
      <c r="D151" s="4"/>
      <c r="E151" s="4"/>
      <c r="F151" s="4"/>
      <c r="G151" s="4"/>
      <c r="H151" s="4"/>
      <c r="I151" s="4"/>
      <c r="J151" s="4"/>
      <c r="K151" s="4"/>
      <c r="L151" s="4"/>
      <c r="M151" s="13">
        <f t="shared" si="4"/>
        <v>0</v>
      </c>
      <c r="N151" s="13">
        <f t="shared" si="5"/>
        <v>0</v>
      </c>
    </row>
    <row r="152" spans="1:14" s="2" customFormat="1" x14ac:dyDescent="0.25">
      <c r="A152" t="s">
        <v>90</v>
      </c>
      <c r="B152" s="26">
        <v>41.72191706592001</v>
      </c>
      <c r="C152" s="26">
        <v>50.993454191680001</v>
      </c>
      <c r="D152" s="4"/>
      <c r="E152" s="4"/>
      <c r="F152" s="4"/>
      <c r="G152" s="4"/>
      <c r="H152" s="4"/>
      <c r="I152" s="4"/>
      <c r="J152" s="4"/>
      <c r="K152" s="4"/>
      <c r="L152" s="4"/>
      <c r="M152" s="13">
        <f t="shared" si="4"/>
        <v>0</v>
      </c>
      <c r="N152" s="13">
        <f t="shared" si="5"/>
        <v>0</v>
      </c>
    </row>
    <row r="153" spans="1:14" s="2" customFormat="1" x14ac:dyDescent="0.25">
      <c r="A153" t="s">
        <v>91</v>
      </c>
      <c r="B153" s="26">
        <v>44.039801347360005</v>
      </c>
      <c r="C153" s="26">
        <v>54.470280613840004</v>
      </c>
      <c r="D153" s="4"/>
      <c r="E153" s="4"/>
      <c r="F153" s="4"/>
      <c r="G153" s="4"/>
      <c r="H153" s="4"/>
      <c r="I153" s="4"/>
      <c r="J153" s="4"/>
      <c r="K153" s="4"/>
      <c r="L153" s="4"/>
      <c r="M153" s="13">
        <f t="shared" si="4"/>
        <v>0</v>
      </c>
      <c r="N153" s="13">
        <f t="shared" si="5"/>
        <v>0</v>
      </c>
    </row>
    <row r="154" spans="1:14" s="2" customFormat="1" x14ac:dyDescent="0.25">
      <c r="A154" t="s">
        <v>92</v>
      </c>
      <c r="B154" s="26">
        <v>50.993454191680001</v>
      </c>
      <c r="C154" s="26">
        <v>63.741817739600002</v>
      </c>
      <c r="D154" s="4"/>
      <c r="E154" s="4"/>
      <c r="F154" s="4"/>
      <c r="G154" s="29"/>
      <c r="H154" s="29"/>
      <c r="I154" s="29"/>
      <c r="J154" s="29"/>
      <c r="K154" s="4"/>
      <c r="L154" s="4"/>
      <c r="M154" s="13">
        <f t="shared" si="4"/>
        <v>0</v>
      </c>
      <c r="N154" s="13">
        <f t="shared" si="5"/>
        <v>0</v>
      </c>
    </row>
    <row r="155" spans="1:14" s="2" customFormat="1" x14ac:dyDescent="0.25">
      <c r="A155" t="s">
        <v>166</v>
      </c>
      <c r="B155" s="26">
        <v>53.311338473120003</v>
      </c>
      <c r="C155" s="13"/>
      <c r="D155" s="4"/>
      <c r="E155" s="4"/>
      <c r="F155" s="28"/>
      <c r="G155" s="31"/>
      <c r="H155" s="30"/>
      <c r="I155" s="30"/>
      <c r="J155" s="30"/>
      <c r="K155" s="1"/>
      <c r="L155" s="1"/>
      <c r="M155" s="13">
        <f t="shared" si="4"/>
        <v>0</v>
      </c>
      <c r="N155" s="13">
        <f t="shared" si="5"/>
        <v>0</v>
      </c>
    </row>
    <row r="156" spans="1:14" s="2" customFormat="1" x14ac:dyDescent="0.25">
      <c r="A156" t="s">
        <v>167</v>
      </c>
      <c r="B156" s="26">
        <v>56.788164895279998</v>
      </c>
      <c r="C156" s="13"/>
      <c r="D156" s="4"/>
      <c r="E156" s="4"/>
      <c r="F156" s="28"/>
      <c r="G156" s="32"/>
      <c r="H156" s="1"/>
      <c r="I156" s="1"/>
      <c r="J156" s="1"/>
      <c r="K156" s="1"/>
      <c r="L156" s="1"/>
      <c r="M156" s="13">
        <f t="shared" si="4"/>
        <v>0</v>
      </c>
      <c r="N156" s="13">
        <f t="shared" si="5"/>
        <v>0</v>
      </c>
    </row>
    <row r="157" spans="1:14" s="2" customFormat="1" x14ac:dyDescent="0.25">
      <c r="A157" t="s">
        <v>168</v>
      </c>
      <c r="B157" s="26">
        <v>56.788164895279998</v>
      </c>
      <c r="C157" s="13"/>
      <c r="D157" s="4"/>
      <c r="E157" s="4"/>
      <c r="F157" s="28"/>
      <c r="G157" s="32"/>
      <c r="H157" s="1"/>
      <c r="I157" s="1"/>
      <c r="J157" s="1"/>
      <c r="K157" s="1"/>
      <c r="L157" s="1"/>
      <c r="M157" s="13">
        <f t="shared" si="4"/>
        <v>0</v>
      </c>
      <c r="N157" s="13">
        <f t="shared" si="5"/>
        <v>0</v>
      </c>
    </row>
    <row r="158" spans="1:14" s="2" customFormat="1" x14ac:dyDescent="0.25">
      <c r="A158" t="s">
        <v>169</v>
      </c>
      <c r="B158" s="26">
        <v>60.264991317439993</v>
      </c>
      <c r="C158" s="13"/>
      <c r="D158" s="4"/>
      <c r="E158" s="4"/>
      <c r="F158" s="28"/>
      <c r="G158" s="32"/>
      <c r="H158" s="1"/>
      <c r="I158" s="1"/>
      <c r="J158" s="1"/>
      <c r="K158" s="1"/>
      <c r="L158" s="1"/>
      <c r="M158" s="13">
        <f t="shared" si="4"/>
        <v>0</v>
      </c>
      <c r="N158" s="13">
        <f t="shared" si="5"/>
        <v>0</v>
      </c>
    </row>
    <row r="159" spans="1:14" s="2" customFormat="1" x14ac:dyDescent="0.25">
      <c r="A159" t="s">
        <v>170</v>
      </c>
      <c r="B159" s="26">
        <v>67.218644161759997</v>
      </c>
      <c r="C159" s="13"/>
      <c r="D159" s="4"/>
      <c r="E159" s="4"/>
      <c r="F159" s="28"/>
      <c r="G159" s="33"/>
      <c r="H159" s="34"/>
      <c r="I159" s="34"/>
      <c r="J159" s="34"/>
      <c r="K159" s="1"/>
      <c r="L159" s="1"/>
      <c r="M159" s="13">
        <f t="shared" si="4"/>
        <v>0</v>
      </c>
      <c r="N159" s="13">
        <f t="shared" si="5"/>
        <v>0</v>
      </c>
    </row>
    <row r="160" spans="1:14" s="2" customFormat="1" x14ac:dyDescent="0.25">
      <c r="A160"/>
      <c r="C160"/>
      <c r="D160" s="10" t="s">
        <v>112</v>
      </c>
      <c r="E160" s="11" t="s">
        <v>113</v>
      </c>
      <c r="F160" s="11" t="s">
        <v>114</v>
      </c>
      <c r="G160" s="11" t="s">
        <v>260</v>
      </c>
      <c r="H160" s="11" t="s">
        <v>214</v>
      </c>
      <c r="I160" s="11" t="s">
        <v>265</v>
      </c>
      <c r="J160" s="11" t="s">
        <v>215</v>
      </c>
      <c r="K160" s="11" t="s">
        <v>267</v>
      </c>
      <c r="L160" s="12" t="s">
        <v>268</v>
      </c>
      <c r="M160" s="13"/>
      <c r="N160" s="13"/>
    </row>
    <row r="161" spans="1:14" s="2" customFormat="1" x14ac:dyDescent="0.25">
      <c r="A161" t="s">
        <v>93</v>
      </c>
      <c r="B161" s="26">
        <v>47.516627769520007</v>
      </c>
      <c r="C161" s="26">
        <v>55.62922275455999</v>
      </c>
      <c r="D161" s="4"/>
      <c r="E161" s="4"/>
      <c r="F161" s="4"/>
      <c r="G161" s="4"/>
      <c r="H161" s="4"/>
      <c r="I161" s="4"/>
      <c r="J161" s="4"/>
      <c r="K161" s="4"/>
      <c r="L161" s="4"/>
      <c r="M161" s="13">
        <f t="shared" si="4"/>
        <v>0</v>
      </c>
      <c r="N161" s="13">
        <f t="shared" si="5"/>
        <v>0</v>
      </c>
    </row>
    <row r="162" spans="1:14" s="2" customFormat="1" x14ac:dyDescent="0.25">
      <c r="A162" t="s">
        <v>94</v>
      </c>
      <c r="B162" s="26">
        <v>53.311338473120003</v>
      </c>
      <c r="C162" s="26">
        <v>62.582875598879994</v>
      </c>
      <c r="D162" s="4"/>
      <c r="E162" s="4">
        <v>0</v>
      </c>
      <c r="F162" s="4"/>
      <c r="G162" s="4"/>
      <c r="H162" s="4">
        <v>0</v>
      </c>
      <c r="I162" s="4"/>
      <c r="J162" s="4"/>
      <c r="K162" s="4"/>
      <c r="L162" s="4"/>
      <c r="M162" s="13">
        <f t="shared" si="4"/>
        <v>0</v>
      </c>
      <c r="N162" s="13">
        <f t="shared" si="5"/>
        <v>0</v>
      </c>
    </row>
    <row r="163" spans="1:14" s="2" customFormat="1" x14ac:dyDescent="0.25">
      <c r="A163" t="s">
        <v>95</v>
      </c>
      <c r="B163" s="26">
        <v>59.106049176719999</v>
      </c>
      <c r="C163" s="26">
        <v>68.377586302479997</v>
      </c>
      <c r="D163" s="4"/>
      <c r="E163" s="4"/>
      <c r="F163" s="4"/>
      <c r="G163" s="4"/>
      <c r="H163" s="4"/>
      <c r="I163" s="4"/>
      <c r="J163" s="4"/>
      <c r="K163" s="4"/>
      <c r="L163" s="4"/>
      <c r="M163" s="13">
        <f t="shared" si="4"/>
        <v>0</v>
      </c>
      <c r="N163" s="13">
        <f t="shared" si="5"/>
        <v>0</v>
      </c>
    </row>
    <row r="164" spans="1:14" s="2" customFormat="1" x14ac:dyDescent="0.25">
      <c r="A164" t="s">
        <v>96</v>
      </c>
      <c r="B164" s="26">
        <v>62.582875598879994</v>
      </c>
      <c r="C164" s="26">
        <v>73.01335486536</v>
      </c>
      <c r="D164" s="4"/>
      <c r="E164" s="4"/>
      <c r="F164" s="4"/>
      <c r="G164" s="4"/>
      <c r="H164" s="4"/>
      <c r="I164" s="4"/>
      <c r="J164" s="4"/>
      <c r="K164" s="4"/>
      <c r="L164" s="4"/>
      <c r="M164" s="13">
        <f t="shared" si="4"/>
        <v>0</v>
      </c>
      <c r="N164" s="13">
        <f t="shared" si="5"/>
        <v>0</v>
      </c>
    </row>
    <row r="165" spans="1:14" s="2" customFormat="1" x14ac:dyDescent="0.25">
      <c r="A165" t="s">
        <v>97</v>
      </c>
      <c r="B165" s="26">
        <v>68.377586302479997</v>
      </c>
      <c r="C165" s="26">
        <v>78.808065568960004</v>
      </c>
      <c r="D165" s="4"/>
      <c r="E165" s="4"/>
      <c r="F165" s="4"/>
      <c r="G165" s="4"/>
      <c r="H165" s="4"/>
      <c r="I165" s="4"/>
      <c r="J165" s="4"/>
      <c r="K165" s="4"/>
      <c r="L165" s="4"/>
      <c r="M165" s="13">
        <f t="shared" si="4"/>
        <v>0</v>
      </c>
      <c r="N165" s="13">
        <f t="shared" si="5"/>
        <v>0</v>
      </c>
    </row>
    <row r="166" spans="1:14" s="2" customFormat="1" x14ac:dyDescent="0.25">
      <c r="A166" t="s">
        <v>98</v>
      </c>
      <c r="B166" s="26">
        <v>75.331239146799987</v>
      </c>
      <c r="C166" s="26">
        <v>89.23854483544001</v>
      </c>
      <c r="D166" s="4"/>
      <c r="E166" s="4"/>
      <c r="F166" s="4"/>
      <c r="G166" s="29"/>
      <c r="H166" s="29"/>
      <c r="I166" s="29"/>
      <c r="J166" s="29"/>
      <c r="K166" s="4"/>
      <c r="L166" s="4"/>
      <c r="M166" s="13">
        <f t="shared" si="4"/>
        <v>0</v>
      </c>
      <c r="N166" s="13">
        <f t="shared" si="5"/>
        <v>0</v>
      </c>
    </row>
    <row r="167" spans="1:14" s="2" customFormat="1" x14ac:dyDescent="0.25">
      <c r="A167" t="s">
        <v>171</v>
      </c>
      <c r="B167" s="26">
        <v>79.967007709680004</v>
      </c>
      <c r="C167" s="13"/>
      <c r="D167" s="4"/>
      <c r="E167" s="4"/>
      <c r="F167" s="28"/>
      <c r="G167" s="31"/>
      <c r="H167" s="30"/>
      <c r="I167" s="30"/>
      <c r="J167" s="30"/>
      <c r="K167" s="1"/>
      <c r="L167" s="1"/>
      <c r="M167" s="13">
        <f t="shared" si="4"/>
        <v>0</v>
      </c>
      <c r="N167" s="13">
        <f t="shared" si="5"/>
        <v>0</v>
      </c>
    </row>
    <row r="168" spans="1:14" s="2" customFormat="1" x14ac:dyDescent="0.25">
      <c r="A168" t="s">
        <v>172</v>
      </c>
      <c r="B168" s="26">
        <v>90.397486976159996</v>
      </c>
      <c r="C168" s="13"/>
      <c r="D168" s="4"/>
      <c r="E168" s="4"/>
      <c r="F168" s="28"/>
      <c r="G168" s="32"/>
      <c r="H168" s="1"/>
      <c r="I168" s="1"/>
      <c r="J168" s="1"/>
      <c r="K168" s="1"/>
      <c r="L168" s="1"/>
      <c r="M168" s="13">
        <f t="shared" si="4"/>
        <v>0</v>
      </c>
      <c r="N168" s="13">
        <f t="shared" si="5"/>
        <v>0</v>
      </c>
    </row>
    <row r="169" spans="1:14" s="2" customFormat="1" x14ac:dyDescent="0.25">
      <c r="A169" t="s">
        <v>173</v>
      </c>
      <c r="B169" s="26">
        <v>90.397486976159996</v>
      </c>
      <c r="C169" s="13"/>
      <c r="D169" s="4"/>
      <c r="E169" s="4"/>
      <c r="F169" s="28"/>
      <c r="G169" s="32"/>
      <c r="H169" s="1"/>
      <c r="I169" s="1"/>
      <c r="J169" s="1"/>
      <c r="K169" s="1"/>
      <c r="L169" s="1"/>
      <c r="M169" s="13">
        <f t="shared" si="4"/>
        <v>0</v>
      </c>
      <c r="N169" s="13">
        <f t="shared" si="5"/>
        <v>0</v>
      </c>
    </row>
    <row r="170" spans="1:14" s="2" customFormat="1" x14ac:dyDescent="0.25">
      <c r="A170" t="s">
        <v>174</v>
      </c>
      <c r="B170" s="26">
        <v>96.192197679759985</v>
      </c>
      <c r="C170" s="13"/>
      <c r="D170" s="4"/>
      <c r="E170" s="4"/>
      <c r="F170" s="28"/>
      <c r="G170" s="32"/>
      <c r="H170" s="1"/>
      <c r="I170" s="1"/>
      <c r="J170" s="1"/>
      <c r="K170" s="1"/>
      <c r="L170" s="1"/>
      <c r="M170" s="13">
        <f t="shared" si="4"/>
        <v>0</v>
      </c>
      <c r="N170" s="13">
        <f t="shared" si="5"/>
        <v>0</v>
      </c>
    </row>
    <row r="171" spans="1:14" s="2" customFormat="1" x14ac:dyDescent="0.25">
      <c r="A171" t="s">
        <v>175</v>
      </c>
      <c r="B171" s="26">
        <v>103.14585052408</v>
      </c>
      <c r="C171" s="13"/>
      <c r="D171" s="4"/>
      <c r="E171" s="4"/>
      <c r="F171" s="28"/>
      <c r="G171" s="33"/>
      <c r="H171" s="34"/>
      <c r="I171" s="34"/>
      <c r="J171" s="34"/>
      <c r="K171" s="1"/>
      <c r="L171" s="1"/>
      <c r="M171" s="13">
        <f t="shared" si="4"/>
        <v>0</v>
      </c>
      <c r="N171" s="13">
        <f t="shared" si="5"/>
        <v>0</v>
      </c>
    </row>
    <row r="172" spans="1:14" s="2" customFormat="1" x14ac:dyDescent="0.25">
      <c r="A172"/>
      <c r="C172"/>
      <c r="D172" s="10" t="s">
        <v>112</v>
      </c>
      <c r="E172" s="11" t="s">
        <v>113</v>
      </c>
      <c r="F172" s="11" t="s">
        <v>114</v>
      </c>
      <c r="G172" s="11" t="s">
        <v>260</v>
      </c>
      <c r="H172" s="11" t="s">
        <v>214</v>
      </c>
      <c r="I172" s="11" t="s">
        <v>265</v>
      </c>
      <c r="J172" s="11" t="s">
        <v>215</v>
      </c>
      <c r="K172" s="11" t="s">
        <v>267</v>
      </c>
      <c r="L172" s="12" t="s">
        <v>268</v>
      </c>
      <c r="M172" s="13"/>
      <c r="N172" s="13"/>
    </row>
    <row r="173" spans="1:14" s="2" customFormat="1" x14ac:dyDescent="0.25">
      <c r="A173" t="s">
        <v>99</v>
      </c>
      <c r="B173" s="26">
        <v>48.675569910240007</v>
      </c>
      <c r="C173" s="26">
        <v>56.788164895279998</v>
      </c>
      <c r="D173" s="4"/>
      <c r="E173" s="4"/>
      <c r="F173" s="4"/>
      <c r="G173" s="4"/>
      <c r="H173" s="4"/>
      <c r="I173" s="4"/>
      <c r="J173" s="4"/>
      <c r="K173" s="4"/>
      <c r="L173" s="4"/>
      <c r="M173" s="13">
        <f t="shared" si="4"/>
        <v>0</v>
      </c>
      <c r="N173" s="13">
        <f t="shared" si="5"/>
        <v>0</v>
      </c>
    </row>
    <row r="174" spans="1:14" s="2" customFormat="1" x14ac:dyDescent="0.25">
      <c r="A174" t="s">
        <v>100</v>
      </c>
      <c r="B174" s="26">
        <v>53.311338473120003</v>
      </c>
      <c r="C174" s="26">
        <v>62.582875598879994</v>
      </c>
      <c r="D174" s="4"/>
      <c r="E174" s="4">
        <v>0</v>
      </c>
      <c r="F174" s="4"/>
      <c r="G174" s="4"/>
      <c r="H174" s="4">
        <v>0</v>
      </c>
      <c r="I174" s="4"/>
      <c r="J174" s="4"/>
      <c r="K174" s="4"/>
      <c r="L174" s="4"/>
      <c r="M174" s="13">
        <f t="shared" si="4"/>
        <v>0</v>
      </c>
      <c r="N174" s="13">
        <f t="shared" si="5"/>
        <v>0</v>
      </c>
    </row>
    <row r="175" spans="1:14" s="2" customFormat="1" x14ac:dyDescent="0.25">
      <c r="A175" t="s">
        <v>101</v>
      </c>
      <c r="B175" s="26">
        <v>59.106049176719999</v>
      </c>
      <c r="C175" s="26">
        <v>69.536528443199998</v>
      </c>
      <c r="D175" s="4"/>
      <c r="E175" s="4"/>
      <c r="F175" s="4"/>
      <c r="G175" s="4"/>
      <c r="H175" s="4"/>
      <c r="I175" s="4"/>
      <c r="J175" s="4"/>
      <c r="K175" s="4"/>
      <c r="L175" s="4"/>
      <c r="M175" s="13">
        <f t="shared" si="4"/>
        <v>0</v>
      </c>
      <c r="N175" s="13">
        <f t="shared" si="5"/>
        <v>0</v>
      </c>
    </row>
    <row r="176" spans="1:14" s="2" customFormat="1" x14ac:dyDescent="0.25">
      <c r="A176" t="s">
        <v>102</v>
      </c>
      <c r="B176" s="26">
        <v>63.741817739600002</v>
      </c>
      <c r="C176" s="26">
        <v>74.172297006080015</v>
      </c>
      <c r="D176" s="4"/>
      <c r="E176" s="4"/>
      <c r="F176" s="4"/>
      <c r="G176" s="4"/>
      <c r="H176" s="4"/>
      <c r="I176" s="4"/>
      <c r="J176" s="4"/>
      <c r="K176" s="4"/>
      <c r="L176" s="4"/>
      <c r="M176" s="13">
        <f t="shared" si="4"/>
        <v>0</v>
      </c>
      <c r="N176" s="13">
        <f t="shared" si="5"/>
        <v>0</v>
      </c>
    </row>
    <row r="177" spans="1:14" s="2" customFormat="1" x14ac:dyDescent="0.25">
      <c r="A177" t="s">
        <v>103</v>
      </c>
      <c r="B177" s="26">
        <v>69.536528443199998</v>
      </c>
      <c r="C177" s="26">
        <v>79.967007709680004</v>
      </c>
      <c r="D177" s="4"/>
      <c r="E177" s="4"/>
      <c r="F177" s="4"/>
      <c r="G177" s="4"/>
      <c r="H177" s="4"/>
      <c r="I177" s="4"/>
      <c r="J177" s="4"/>
      <c r="K177" s="4"/>
      <c r="L177" s="4"/>
      <c r="M177" s="13">
        <f t="shared" si="4"/>
        <v>0</v>
      </c>
      <c r="N177" s="13">
        <f t="shared" si="5"/>
        <v>0</v>
      </c>
    </row>
    <row r="178" spans="1:14" s="2" customFormat="1" x14ac:dyDescent="0.25">
      <c r="A178" t="s">
        <v>104</v>
      </c>
      <c r="B178" s="26">
        <v>76.490181287520002</v>
      </c>
      <c r="C178" s="26">
        <v>90.397486976159996</v>
      </c>
      <c r="D178" s="4"/>
      <c r="E178" s="4"/>
      <c r="F178" s="4"/>
      <c r="G178" s="29"/>
      <c r="H178" s="29"/>
      <c r="I178" s="29"/>
      <c r="J178" s="29"/>
      <c r="K178" s="4"/>
      <c r="L178" s="4"/>
      <c r="M178" s="13">
        <f t="shared" si="4"/>
        <v>0</v>
      </c>
      <c r="N178" s="13">
        <f t="shared" si="5"/>
        <v>0</v>
      </c>
    </row>
    <row r="179" spans="1:14" s="2" customFormat="1" x14ac:dyDescent="0.25">
      <c r="A179" t="s">
        <v>176</v>
      </c>
      <c r="B179" s="26">
        <v>83.443834131840021</v>
      </c>
      <c r="C179" s="13"/>
      <c r="D179" s="4"/>
      <c r="E179" s="4"/>
      <c r="F179" s="28"/>
      <c r="G179" s="31"/>
      <c r="H179" s="30"/>
      <c r="I179" s="30"/>
      <c r="J179" s="30"/>
      <c r="K179" s="1"/>
      <c r="L179" s="1"/>
      <c r="M179" s="13">
        <f t="shared" si="4"/>
        <v>0</v>
      </c>
      <c r="N179" s="13">
        <f t="shared" si="5"/>
        <v>0</v>
      </c>
    </row>
    <row r="180" spans="1:14" s="2" customFormat="1" x14ac:dyDescent="0.25">
      <c r="A180" t="s">
        <v>177</v>
      </c>
      <c r="B180" s="26">
        <v>95.033255539040013</v>
      </c>
      <c r="C180" s="13"/>
      <c r="D180" s="4"/>
      <c r="E180" s="4"/>
      <c r="F180" s="28"/>
      <c r="G180" s="32"/>
      <c r="H180" s="1"/>
      <c r="I180" s="1"/>
      <c r="J180" s="1"/>
      <c r="K180" s="1"/>
      <c r="L180" s="1"/>
      <c r="M180" s="13">
        <f t="shared" si="4"/>
        <v>0</v>
      </c>
      <c r="N180" s="13">
        <f t="shared" si="5"/>
        <v>0</v>
      </c>
    </row>
    <row r="181" spans="1:14" s="2" customFormat="1" x14ac:dyDescent="0.25">
      <c r="A181" t="s">
        <v>178</v>
      </c>
      <c r="B181" s="26">
        <v>95.033255539040013</v>
      </c>
      <c r="C181" s="13"/>
      <c r="D181" s="4"/>
      <c r="E181" s="4"/>
      <c r="F181" s="28"/>
      <c r="G181" s="32"/>
      <c r="H181" s="1"/>
      <c r="I181" s="1"/>
      <c r="J181" s="1"/>
      <c r="K181" s="1"/>
      <c r="L181" s="1"/>
      <c r="M181" s="13">
        <f t="shared" si="4"/>
        <v>0</v>
      </c>
      <c r="N181" s="13">
        <f t="shared" si="5"/>
        <v>0</v>
      </c>
    </row>
    <row r="182" spans="1:14" s="2" customFormat="1" x14ac:dyDescent="0.25">
      <c r="A182" t="s">
        <v>179</v>
      </c>
      <c r="B182" s="26">
        <v>98.510081961200001</v>
      </c>
      <c r="C182" s="13"/>
      <c r="D182" s="4"/>
      <c r="E182" s="4"/>
      <c r="F182" s="28"/>
      <c r="G182" s="32"/>
      <c r="H182" s="1"/>
      <c r="I182" s="1"/>
      <c r="J182" s="1"/>
      <c r="K182" s="1"/>
      <c r="L182" s="1"/>
      <c r="M182" s="13">
        <f t="shared" si="4"/>
        <v>0</v>
      </c>
      <c r="N182" s="13">
        <f t="shared" si="5"/>
        <v>0</v>
      </c>
    </row>
    <row r="183" spans="1:14" s="2" customFormat="1" x14ac:dyDescent="0.25">
      <c r="A183" t="s">
        <v>180</v>
      </c>
      <c r="B183" s="26">
        <v>107.78161908696001</v>
      </c>
      <c r="C183" s="13"/>
      <c r="D183" s="4"/>
      <c r="E183" s="4"/>
      <c r="F183" s="28"/>
      <c r="G183" s="33"/>
      <c r="H183" s="34"/>
      <c r="I183" s="34"/>
      <c r="J183" s="34"/>
      <c r="K183" s="1"/>
      <c r="L183" s="1"/>
      <c r="M183" s="13">
        <f t="shared" si="4"/>
        <v>0</v>
      </c>
      <c r="N183" s="13">
        <f t="shared" si="5"/>
        <v>0</v>
      </c>
    </row>
    <row r="184" spans="1:14" s="2" customFormat="1" x14ac:dyDescent="0.25">
      <c r="A184"/>
      <c r="C184"/>
      <c r="D184" s="10" t="s">
        <v>112</v>
      </c>
      <c r="E184" s="11" t="s">
        <v>113</v>
      </c>
      <c r="F184" s="11" t="s">
        <v>114</v>
      </c>
      <c r="G184" s="24" t="s">
        <v>260</v>
      </c>
      <c r="H184" s="24" t="s">
        <v>214</v>
      </c>
      <c r="I184" s="24" t="s">
        <v>265</v>
      </c>
      <c r="J184" s="24" t="s">
        <v>215</v>
      </c>
      <c r="K184" s="11" t="s">
        <v>267</v>
      </c>
      <c r="L184" s="12" t="s">
        <v>268</v>
      </c>
      <c r="M184" s="13"/>
      <c r="N184" s="13"/>
    </row>
    <row r="185" spans="1:14" s="2" customFormat="1" x14ac:dyDescent="0.25">
      <c r="A185" t="s">
        <v>105</v>
      </c>
      <c r="B185" s="26">
        <v>57.947107035999998</v>
      </c>
      <c r="C185" s="26">
        <v>66.05970202104001</v>
      </c>
      <c r="D185" s="4"/>
      <c r="E185" s="4"/>
      <c r="F185" s="4"/>
      <c r="G185" s="4"/>
      <c r="H185" s="4"/>
      <c r="I185" s="4"/>
      <c r="J185" s="28"/>
      <c r="K185" s="4"/>
      <c r="L185" s="4"/>
      <c r="M185" s="13">
        <f t="shared" si="4"/>
        <v>0</v>
      </c>
      <c r="N185" s="13">
        <f t="shared" si="5"/>
        <v>0</v>
      </c>
    </row>
    <row r="186" spans="1:14" s="2" customFormat="1" x14ac:dyDescent="0.25">
      <c r="A186" t="s">
        <v>106</v>
      </c>
      <c r="B186" s="26">
        <v>63.741817739600002</v>
      </c>
      <c r="C186" s="26">
        <v>71.85441272464</v>
      </c>
      <c r="D186" s="4"/>
      <c r="E186" s="4">
        <v>0</v>
      </c>
      <c r="F186" s="4"/>
      <c r="G186" s="4"/>
      <c r="H186" s="4">
        <v>0</v>
      </c>
      <c r="I186" s="4"/>
      <c r="J186" s="28"/>
      <c r="K186" s="4"/>
      <c r="L186" s="4"/>
      <c r="M186" s="13">
        <f t="shared" si="4"/>
        <v>0</v>
      </c>
      <c r="N186" s="13">
        <f t="shared" si="5"/>
        <v>0</v>
      </c>
    </row>
    <row r="187" spans="1:14" s="2" customFormat="1" x14ac:dyDescent="0.25">
      <c r="A187" t="s">
        <v>107</v>
      </c>
      <c r="B187" s="26">
        <v>69.536528443199998</v>
      </c>
      <c r="C187" s="26">
        <v>77.649123428240003</v>
      </c>
      <c r="D187" s="4"/>
      <c r="E187" s="4"/>
      <c r="F187" s="4"/>
      <c r="G187" s="4"/>
      <c r="H187" s="4"/>
      <c r="I187" s="4"/>
      <c r="J187" s="28"/>
      <c r="K187" s="4"/>
      <c r="L187" s="4"/>
      <c r="M187" s="13">
        <f t="shared" si="4"/>
        <v>0</v>
      </c>
      <c r="N187" s="13">
        <f t="shared" si="5"/>
        <v>0</v>
      </c>
    </row>
    <row r="188" spans="1:14" s="2" customFormat="1" x14ac:dyDescent="0.25">
      <c r="A188" t="s">
        <v>108</v>
      </c>
      <c r="B188" s="26">
        <v>75.331239146799987</v>
      </c>
      <c r="C188" s="26">
        <v>82.284891991119991</v>
      </c>
      <c r="D188" s="4"/>
      <c r="E188" s="4"/>
      <c r="F188" s="4"/>
      <c r="G188" s="4"/>
      <c r="H188" s="4"/>
      <c r="I188" s="4"/>
      <c r="J188" s="28"/>
      <c r="K188" s="4"/>
      <c r="L188" s="4"/>
      <c r="M188" s="13">
        <f t="shared" si="4"/>
        <v>0</v>
      </c>
      <c r="N188" s="13">
        <f t="shared" si="5"/>
        <v>0</v>
      </c>
    </row>
    <row r="189" spans="1:14" s="2" customFormat="1" x14ac:dyDescent="0.25">
      <c r="A189" t="s">
        <v>109</v>
      </c>
      <c r="B189" s="26">
        <v>79.967007709680004</v>
      </c>
      <c r="C189" s="26">
        <v>89.23854483544001</v>
      </c>
      <c r="D189" s="4"/>
      <c r="E189" s="4"/>
      <c r="F189" s="4"/>
      <c r="G189" s="4"/>
      <c r="H189" s="4"/>
      <c r="I189" s="4"/>
      <c r="J189" s="28"/>
      <c r="K189" s="4"/>
      <c r="L189" s="4"/>
      <c r="M189" s="13">
        <f t="shared" si="4"/>
        <v>0</v>
      </c>
      <c r="N189" s="13">
        <f t="shared" si="5"/>
        <v>0</v>
      </c>
    </row>
    <row r="190" spans="1:14" s="2" customFormat="1" x14ac:dyDescent="0.25">
      <c r="A190" t="s">
        <v>110</v>
      </c>
      <c r="B190" s="26">
        <v>91.556429116879997</v>
      </c>
      <c r="C190" s="26">
        <v>101.98690838336</v>
      </c>
      <c r="D190" s="4"/>
      <c r="E190" s="4"/>
      <c r="F190" s="4"/>
      <c r="G190" s="29"/>
      <c r="H190" s="29"/>
      <c r="I190" s="29"/>
      <c r="J190" s="37"/>
      <c r="K190" s="4"/>
      <c r="L190" s="4"/>
      <c r="M190" s="13">
        <f t="shared" si="4"/>
        <v>0</v>
      </c>
      <c r="N190" s="13">
        <f t="shared" si="5"/>
        <v>0</v>
      </c>
    </row>
    <row r="191" spans="1:14" s="2" customFormat="1" x14ac:dyDescent="0.25">
      <c r="A191" t="s">
        <v>181</v>
      </c>
      <c r="B191" s="26">
        <v>95.033255539040013</v>
      </c>
      <c r="C191" s="13"/>
      <c r="D191" s="4"/>
      <c r="E191" s="4"/>
      <c r="F191" s="28"/>
      <c r="G191" s="31"/>
      <c r="H191" s="30"/>
      <c r="I191" s="30"/>
      <c r="J191" s="30"/>
      <c r="K191" s="1"/>
      <c r="L191" s="1"/>
      <c r="M191" s="13">
        <f t="shared" si="4"/>
        <v>0</v>
      </c>
      <c r="N191" s="13">
        <f t="shared" si="5"/>
        <v>0</v>
      </c>
    </row>
    <row r="192" spans="1:14" s="2" customFormat="1" x14ac:dyDescent="0.25">
      <c r="A192" t="s">
        <v>182</v>
      </c>
      <c r="B192" s="26">
        <v>101.98690838336</v>
      </c>
      <c r="C192" s="13"/>
      <c r="D192" s="4"/>
      <c r="E192" s="4"/>
      <c r="F192" s="28"/>
      <c r="G192" s="32"/>
      <c r="H192" s="1"/>
      <c r="I192" s="1"/>
      <c r="J192" s="1"/>
      <c r="K192" s="1"/>
      <c r="L192" s="1"/>
      <c r="M192" s="13">
        <f t="shared" si="4"/>
        <v>0</v>
      </c>
      <c r="N192" s="13">
        <f t="shared" si="5"/>
        <v>0</v>
      </c>
    </row>
    <row r="193" spans="1:14" s="2" customFormat="1" x14ac:dyDescent="0.25">
      <c r="A193" t="s">
        <v>183</v>
      </c>
      <c r="B193" s="26">
        <v>101.98690838336</v>
      </c>
      <c r="C193" s="13"/>
      <c r="D193" s="4"/>
      <c r="E193" s="4"/>
      <c r="F193" s="28"/>
      <c r="G193" s="32"/>
      <c r="H193" s="1"/>
      <c r="I193" s="1"/>
      <c r="J193" s="1"/>
      <c r="K193" s="1"/>
      <c r="L193" s="1"/>
      <c r="M193" s="13">
        <f t="shared" si="4"/>
        <v>0</v>
      </c>
      <c r="N193" s="13">
        <f t="shared" si="5"/>
        <v>0</v>
      </c>
    </row>
    <row r="194" spans="1:14" s="2" customFormat="1" x14ac:dyDescent="0.25">
      <c r="A194" t="s">
        <v>184</v>
      </c>
      <c r="B194" s="26">
        <v>106.62267694624001</v>
      </c>
      <c r="C194" s="13"/>
      <c r="D194" s="4"/>
      <c r="E194" s="4"/>
      <c r="F194" s="28"/>
      <c r="G194" s="32"/>
      <c r="H194" s="1"/>
      <c r="I194" s="1"/>
      <c r="J194" s="1"/>
      <c r="K194" s="1"/>
      <c r="L194" s="1"/>
      <c r="M194" s="13">
        <f t="shared" si="4"/>
        <v>0</v>
      </c>
      <c r="N194" s="13">
        <f t="shared" si="5"/>
        <v>0</v>
      </c>
    </row>
    <row r="195" spans="1:14" s="2" customFormat="1" x14ac:dyDescent="0.25">
      <c r="A195" t="s">
        <v>185</v>
      </c>
      <c r="B195" s="26">
        <v>112.41738764984001</v>
      </c>
      <c r="C195" s="13"/>
      <c r="D195" s="4"/>
      <c r="E195" s="4"/>
      <c r="F195" s="28"/>
      <c r="G195" s="32"/>
      <c r="H195" s="1"/>
      <c r="I195" s="1"/>
      <c r="J195" s="1"/>
      <c r="K195" s="1"/>
      <c r="L195" s="1"/>
      <c r="M195" s="13">
        <f t="shared" si="4"/>
        <v>0</v>
      </c>
      <c r="N195" s="13">
        <f t="shared" si="5"/>
        <v>0</v>
      </c>
    </row>
    <row r="196" spans="1:14" s="2" customFormat="1" x14ac:dyDescent="0.25">
      <c r="A196"/>
      <c r="B196" s="13"/>
      <c r="C196" s="13"/>
      <c r="D196" s="15"/>
      <c r="E196" s="15"/>
      <c r="F196" s="15"/>
      <c r="G196" s="3"/>
      <c r="H196" s="3"/>
      <c r="M196" s="13">
        <f>IFERROR((ROUND((B196*D196)+((B196*E196)*1.15)+(B196*F196*1.35),2)),"")</f>
        <v>0</v>
      </c>
      <c r="N196" s="13">
        <f>ROUND((G196*C196)+(H196*C196*1.1)+(I196*C196*1.15)+(J196*C196*1.15*1.1)+(K196*C196*1.35)+(L196*C196*1.35*1.1),2)</f>
        <v>0</v>
      </c>
    </row>
    <row r="197" spans="1:14" s="2" customFormat="1" x14ac:dyDescent="0.25">
      <c r="A197"/>
      <c r="C197"/>
      <c r="D197" s="1"/>
      <c r="E197" s="1"/>
      <c r="F197" s="1"/>
      <c r="G197" s="5" t="s">
        <v>261</v>
      </c>
      <c r="H197" s="5" t="s">
        <v>213</v>
      </c>
      <c r="I197" s="5" t="s">
        <v>264</v>
      </c>
      <c r="M197"/>
      <c r="N197"/>
    </row>
    <row r="198" spans="1:14" s="2" customFormat="1" x14ac:dyDescent="0.25">
      <c r="A198" s="22" t="s">
        <v>118</v>
      </c>
      <c r="C198"/>
      <c r="D198" s="1"/>
      <c r="E198" s="1"/>
      <c r="F198" s="1"/>
      <c r="G198" s="43">
        <f>ROUND(SUM(M3:M195),1)</f>
        <v>0</v>
      </c>
      <c r="H198" s="43">
        <f>ROUND(SUM(N3:N195),1)</f>
        <v>0</v>
      </c>
      <c r="I198" s="44">
        <f>ROUNDUP(G198+H198,1)</f>
        <v>0</v>
      </c>
      <c r="M198"/>
      <c r="N198"/>
    </row>
    <row r="199" spans="1:14" s="2" customFormat="1" x14ac:dyDescent="0.25">
      <c r="A199"/>
      <c r="C199"/>
      <c r="D199" s="1"/>
      <c r="E199" s="1"/>
      <c r="F199" s="1"/>
      <c r="G199" s="3"/>
      <c r="H199" s="3"/>
      <c r="M199"/>
      <c r="N199"/>
    </row>
    <row r="200" spans="1:14" s="2" customFormat="1" x14ac:dyDescent="0.25">
      <c r="A200"/>
      <c r="C200"/>
      <c r="D200" s="1"/>
      <c r="E200" s="1"/>
      <c r="F200" s="1"/>
      <c r="G200" s="3"/>
      <c r="H200" s="3"/>
      <c r="M200"/>
      <c r="N200"/>
    </row>
    <row r="201" spans="1:14" s="2" customFormat="1" x14ac:dyDescent="0.25">
      <c r="A201" s="154" t="s">
        <v>282</v>
      </c>
      <c r="B201" s="154"/>
      <c r="C201" s="154"/>
      <c r="D201" s="14" t="s">
        <v>206</v>
      </c>
      <c r="E201" s="21" t="s">
        <v>263</v>
      </c>
      <c r="F201"/>
      <c r="G201" s="3"/>
      <c r="H201" s="3"/>
      <c r="M201"/>
      <c r="N201"/>
    </row>
    <row r="202" spans="1:14" s="2" customFormat="1" x14ac:dyDescent="0.25">
      <c r="A202" t="s">
        <v>269</v>
      </c>
      <c r="B202" s="38">
        <v>1.4925441774880002</v>
      </c>
      <c r="C202" s="13"/>
      <c r="D202" s="16"/>
      <c r="E202" s="26">
        <f>IFERROR((ROUND(B202*D202,2)),"REVISAR")</f>
        <v>0</v>
      </c>
      <c r="F202" s="1"/>
      <c r="G202" s="3"/>
      <c r="H202" s="3"/>
      <c r="M202"/>
      <c r="N202"/>
    </row>
    <row r="203" spans="1:14" s="2" customFormat="1" x14ac:dyDescent="0.25">
      <c r="A203" t="s">
        <v>270</v>
      </c>
      <c r="B203" s="39">
        <v>24.569573383264004</v>
      </c>
      <c r="C203" s="13"/>
      <c r="D203" s="16"/>
      <c r="E203" s="26">
        <f t="shared" ref="E203:E225" si="6">IFERROR((ROUND(B203*D203,2)),"REVISAR")</f>
        <v>0</v>
      </c>
      <c r="F203" s="1"/>
      <c r="G203" s="3"/>
      <c r="H203" s="3"/>
      <c r="M203"/>
      <c r="N203"/>
    </row>
    <row r="204" spans="1:14" s="2" customFormat="1" x14ac:dyDescent="0.25">
      <c r="A204" t="s">
        <v>271</v>
      </c>
      <c r="B204" s="38">
        <v>1.0650035384832499</v>
      </c>
      <c r="C204" s="13"/>
      <c r="D204" s="16"/>
      <c r="E204" s="26">
        <f t="shared" si="6"/>
        <v>0</v>
      </c>
      <c r="F204" s="1"/>
      <c r="G204" s="3"/>
      <c r="H204" s="3"/>
      <c r="M204"/>
      <c r="N204"/>
    </row>
    <row r="205" spans="1:14" s="2" customFormat="1" x14ac:dyDescent="0.25">
      <c r="A205" t="s">
        <v>186</v>
      </c>
      <c r="B205" s="39">
        <v>46.682189428201603</v>
      </c>
      <c r="C205" s="13"/>
      <c r="D205" s="16"/>
      <c r="E205" s="26">
        <f t="shared" si="6"/>
        <v>0</v>
      </c>
      <c r="F205" s="1"/>
      <c r="G205" s="3"/>
      <c r="H205" s="3"/>
      <c r="M205"/>
      <c r="N205"/>
    </row>
    <row r="206" spans="1:14" s="2" customFormat="1" x14ac:dyDescent="0.25">
      <c r="A206" t="s">
        <v>188</v>
      </c>
      <c r="B206" s="39">
        <v>99.50677220221921</v>
      </c>
      <c r="C206" s="13"/>
      <c r="D206" s="16"/>
      <c r="E206" s="26">
        <f t="shared" si="6"/>
        <v>0</v>
      </c>
      <c r="F206" s="1"/>
      <c r="G206" s="3"/>
      <c r="H206" s="3"/>
      <c r="M206"/>
      <c r="N206"/>
    </row>
    <row r="207" spans="1:14" s="2" customFormat="1" x14ac:dyDescent="0.25">
      <c r="A207" t="s">
        <v>189</v>
      </c>
      <c r="B207" s="39">
        <v>103.19220820970881</v>
      </c>
      <c r="C207" s="13"/>
      <c r="D207" s="16"/>
      <c r="E207" s="26">
        <f t="shared" si="6"/>
        <v>0</v>
      </c>
      <c r="F207" s="1"/>
      <c r="G207" s="3"/>
      <c r="H207" s="3"/>
      <c r="M207"/>
      <c r="N207"/>
    </row>
    <row r="208" spans="1:14" s="2" customFormat="1" x14ac:dyDescent="0.25">
      <c r="A208" t="s">
        <v>190</v>
      </c>
      <c r="B208" s="39">
        <v>65.109369465649607</v>
      </c>
      <c r="C208" s="13"/>
      <c r="D208" s="16"/>
      <c r="E208" s="26">
        <f t="shared" si="6"/>
        <v>0</v>
      </c>
      <c r="F208" s="1"/>
      <c r="G208" s="3"/>
      <c r="H208" s="3"/>
      <c r="M208"/>
      <c r="N208"/>
    </row>
    <row r="209" spans="1:14" s="2" customFormat="1" x14ac:dyDescent="0.25">
      <c r="A209" t="s">
        <v>191</v>
      </c>
      <c r="B209" s="39">
        <v>72.480241480628791</v>
      </c>
      <c r="C209" s="13"/>
      <c r="D209" s="16"/>
      <c r="E209" s="26">
        <f t="shared" si="6"/>
        <v>0</v>
      </c>
      <c r="F209" s="1"/>
      <c r="G209" s="3"/>
      <c r="H209" s="3"/>
      <c r="M209"/>
      <c r="N209"/>
    </row>
    <row r="210" spans="1:14" s="2" customFormat="1" x14ac:dyDescent="0.25">
      <c r="A210" t="s">
        <v>192</v>
      </c>
      <c r="B210" s="39">
        <v>83.536549503097618</v>
      </c>
      <c r="C210" s="13"/>
      <c r="D210" s="16"/>
      <c r="E210" s="26">
        <f t="shared" si="6"/>
        <v>0</v>
      </c>
      <c r="F210" s="1"/>
      <c r="G210" s="3"/>
      <c r="H210" s="3"/>
      <c r="M210"/>
      <c r="N210"/>
    </row>
    <row r="211" spans="1:14" s="2" customFormat="1" x14ac:dyDescent="0.25">
      <c r="A211" t="s">
        <v>193</v>
      </c>
      <c r="B211" s="39">
        <v>36.854360074896</v>
      </c>
      <c r="C211" s="13"/>
      <c r="D211" s="16"/>
      <c r="E211" s="26">
        <f t="shared" si="6"/>
        <v>0</v>
      </c>
      <c r="F211" s="1"/>
      <c r="G211" s="3"/>
      <c r="H211" s="3"/>
      <c r="M211"/>
      <c r="N211"/>
    </row>
    <row r="212" spans="1:14" s="2" customFormat="1" x14ac:dyDescent="0.25">
      <c r="A212" t="s">
        <v>274</v>
      </c>
      <c r="B212" s="39">
        <v>31.940445398243199</v>
      </c>
      <c r="C212" s="13"/>
      <c r="D212" s="16"/>
      <c r="E212" s="26">
        <f t="shared" si="6"/>
        <v>0</v>
      </c>
      <c r="F212" s="1"/>
      <c r="G212" s="3"/>
      <c r="H212" s="3"/>
      <c r="M212"/>
      <c r="N212"/>
    </row>
    <row r="213" spans="1:14" s="2" customFormat="1" x14ac:dyDescent="0.25">
      <c r="A213" t="s">
        <v>275</v>
      </c>
      <c r="B213" s="40">
        <v>24.569573383264004</v>
      </c>
      <c r="C213" s="13"/>
      <c r="D213" s="16"/>
      <c r="E213" s="26">
        <f t="shared" si="6"/>
        <v>0</v>
      </c>
      <c r="F213" s="1"/>
      <c r="G213" s="3"/>
      <c r="H213" s="3"/>
      <c r="M213"/>
      <c r="N213"/>
    </row>
    <row r="214" spans="1:14" s="2" customFormat="1" x14ac:dyDescent="0.25">
      <c r="A214" t="s">
        <v>194</v>
      </c>
      <c r="B214" s="39">
        <v>30.71196672908</v>
      </c>
      <c r="C214" s="13"/>
      <c r="D214" s="16"/>
      <c r="E214" s="26">
        <f t="shared" si="6"/>
        <v>0</v>
      </c>
      <c r="F214" s="1"/>
      <c r="G214" s="3"/>
      <c r="H214" s="3"/>
      <c r="M214"/>
      <c r="N214"/>
    </row>
    <row r="215" spans="1:14" s="2" customFormat="1" x14ac:dyDescent="0.25">
      <c r="A215" t="s">
        <v>195</v>
      </c>
      <c r="B215" s="39">
        <v>45.453710759038401</v>
      </c>
      <c r="C215" s="13"/>
      <c r="D215" s="16"/>
      <c r="E215" s="26">
        <f t="shared" si="6"/>
        <v>0</v>
      </c>
      <c r="F215" s="1"/>
      <c r="G215" s="3"/>
      <c r="H215" s="3"/>
      <c r="M215"/>
      <c r="N215"/>
    </row>
    <row r="216" spans="1:14" s="2" customFormat="1" x14ac:dyDescent="0.25">
      <c r="A216" t="s">
        <v>196</v>
      </c>
      <c r="B216" s="39">
        <v>34.397402736569603</v>
      </c>
      <c r="C216" s="13"/>
      <c r="D216" s="16"/>
      <c r="E216" s="26">
        <f t="shared" si="6"/>
        <v>0</v>
      </c>
      <c r="F216" s="1"/>
      <c r="G216" s="3"/>
      <c r="H216" s="3"/>
      <c r="M216"/>
      <c r="N216"/>
    </row>
    <row r="217" spans="1:14" s="2" customFormat="1" x14ac:dyDescent="0.25">
      <c r="A217" t="s">
        <v>197</v>
      </c>
      <c r="B217" s="39">
        <v>54.053061443180802</v>
      </c>
      <c r="C217" s="13"/>
      <c r="D217" s="16"/>
      <c r="E217" s="26">
        <f t="shared" si="6"/>
        <v>0</v>
      </c>
      <c r="F217" s="1"/>
      <c r="G217" s="3"/>
      <c r="H217" s="3"/>
      <c r="M217"/>
      <c r="N217"/>
    </row>
    <row r="218" spans="1:14" s="2" customFormat="1" x14ac:dyDescent="0.25">
      <c r="A218" t="s">
        <v>198</v>
      </c>
      <c r="B218" s="41">
        <v>45.453710759038401</v>
      </c>
      <c r="C218" s="13"/>
      <c r="D218" s="16"/>
      <c r="E218" s="26">
        <f t="shared" si="6"/>
        <v>0</v>
      </c>
      <c r="F218" s="1"/>
      <c r="G218" s="3"/>
      <c r="H218" s="3"/>
      <c r="M218"/>
      <c r="N218"/>
    </row>
    <row r="219" spans="1:14" s="2" customFormat="1" x14ac:dyDescent="0.25">
      <c r="A219" t="s">
        <v>199</v>
      </c>
      <c r="B219" s="41">
        <v>65.109369465649607</v>
      </c>
      <c r="C219" s="13"/>
      <c r="D219" s="16"/>
      <c r="E219" s="26">
        <f t="shared" si="6"/>
        <v>0</v>
      </c>
      <c r="F219" s="1"/>
      <c r="G219" s="3"/>
      <c r="H219" s="3"/>
      <c r="M219"/>
      <c r="N219"/>
    </row>
    <row r="220" spans="1:14" s="2" customFormat="1" x14ac:dyDescent="0.25">
      <c r="A220" t="s">
        <v>200</v>
      </c>
      <c r="B220" s="41">
        <v>55.281540112344004</v>
      </c>
      <c r="C220" s="13"/>
      <c r="D220" s="16"/>
      <c r="E220" s="26">
        <f t="shared" si="6"/>
        <v>0</v>
      </c>
      <c r="F220" s="1"/>
      <c r="G220" s="3"/>
      <c r="H220" s="3"/>
      <c r="M220"/>
      <c r="N220"/>
    </row>
    <row r="221" spans="1:14" s="2" customFormat="1" x14ac:dyDescent="0.25">
      <c r="A221" t="s">
        <v>201</v>
      </c>
      <c r="B221" s="41">
        <v>78.622634826444809</v>
      </c>
      <c r="C221" s="13"/>
      <c r="D221" s="16"/>
      <c r="E221" s="26">
        <f t="shared" si="6"/>
        <v>0</v>
      </c>
      <c r="F221" s="1"/>
      <c r="G221" s="3"/>
      <c r="H221" s="3"/>
      <c r="M221"/>
      <c r="N221"/>
    </row>
    <row r="222" spans="1:14" s="2" customFormat="1" x14ac:dyDescent="0.25">
      <c r="A222" t="s">
        <v>202</v>
      </c>
      <c r="B222" s="41">
        <v>15.970222699121599</v>
      </c>
      <c r="C222" s="13"/>
      <c r="D222" s="16"/>
      <c r="E222" s="26">
        <f t="shared" si="6"/>
        <v>0</v>
      </c>
      <c r="F222" s="1"/>
      <c r="G222" s="3"/>
      <c r="H222" s="3"/>
      <c r="M222"/>
      <c r="N222"/>
    </row>
    <row r="223" spans="1:14" s="2" customFormat="1" x14ac:dyDescent="0.25">
      <c r="A223" t="s">
        <v>203</v>
      </c>
      <c r="B223" s="41">
        <v>19.655658706611202</v>
      </c>
      <c r="C223" s="13"/>
      <c r="D223" s="16"/>
      <c r="E223" s="26">
        <f t="shared" si="6"/>
        <v>0</v>
      </c>
      <c r="F223" s="1"/>
      <c r="G223" s="3"/>
      <c r="H223" s="3"/>
      <c r="M223"/>
      <c r="N223"/>
    </row>
    <row r="224" spans="1:14" s="2" customFormat="1" x14ac:dyDescent="0.25">
      <c r="A224" t="s">
        <v>204</v>
      </c>
      <c r="B224" s="41">
        <v>25.798052052427202</v>
      </c>
      <c r="C224" s="13"/>
      <c r="D224" s="16"/>
      <c r="E224" s="26">
        <f t="shared" si="6"/>
        <v>0</v>
      </c>
      <c r="F224" s="1"/>
      <c r="G224" s="3"/>
      <c r="H224" s="3"/>
      <c r="M224"/>
      <c r="N224"/>
    </row>
    <row r="225" spans="1:14" s="2" customFormat="1" x14ac:dyDescent="0.25">
      <c r="A225" t="s">
        <v>205</v>
      </c>
      <c r="B225" s="41">
        <v>28.255009390753603</v>
      </c>
      <c r="C225" s="13"/>
      <c r="D225" s="16"/>
      <c r="E225" s="26">
        <f t="shared" si="6"/>
        <v>0</v>
      </c>
      <c r="F225" s="1"/>
      <c r="G225" s="3"/>
      <c r="H225" s="3"/>
      <c r="M225"/>
      <c r="N225"/>
    </row>
    <row r="226" spans="1:14" s="2" customFormat="1" x14ac:dyDescent="0.25">
      <c r="A226"/>
      <c r="B226" s="13"/>
      <c r="C226" s="13"/>
      <c r="D226" s="1"/>
      <c r="E226" s="1"/>
      <c r="F226" s="1"/>
      <c r="G226" s="3"/>
      <c r="H226" s="3"/>
      <c r="M226"/>
      <c r="N226"/>
    </row>
    <row r="227" spans="1:14" s="2" customFormat="1" x14ac:dyDescent="0.25">
      <c r="A227"/>
      <c r="B227" s="13"/>
      <c r="C227" s="13"/>
      <c r="D227" s="1"/>
      <c r="E227" s="1"/>
      <c r="F227" s="1"/>
      <c r="G227" s="1"/>
      <c r="H227" s="1"/>
      <c r="M227"/>
      <c r="N227"/>
    </row>
    <row r="228" spans="1:14" x14ac:dyDescent="0.25">
      <c r="A228" s="22" t="s">
        <v>208</v>
      </c>
      <c r="B228" s="13"/>
      <c r="C228" s="13"/>
      <c r="E228" s="45">
        <f>ROUND(SUM(E202:E225),1)</f>
        <v>0</v>
      </c>
      <c r="G228" s="3"/>
      <c r="H228" s="3"/>
    </row>
    <row r="229" spans="1:14" x14ac:dyDescent="0.25">
      <c r="B229" s="13"/>
      <c r="C229" s="13"/>
      <c r="G229" s="3"/>
      <c r="H229" s="3"/>
    </row>
    <row r="231" spans="1:14" x14ac:dyDescent="0.25">
      <c r="A231" s="22" t="s">
        <v>117</v>
      </c>
      <c r="E231" s="17"/>
      <c r="G231" s="3"/>
      <c r="H231" s="3"/>
    </row>
    <row r="232" spans="1:14" x14ac:dyDescent="0.25">
      <c r="F232" s="5" t="s">
        <v>272</v>
      </c>
      <c r="H232" s="2"/>
    </row>
    <row r="233" spans="1:14" ht="15.75" x14ac:dyDescent="0.25">
      <c r="A233" s="22" t="s">
        <v>209</v>
      </c>
      <c r="F233" s="46">
        <f>IFERROR((ROUND((I198+E228)-((I198+E228)*E231/100),1)),"VER DTO")</f>
        <v>0</v>
      </c>
      <c r="G233" s="18" t="s">
        <v>212</v>
      </c>
      <c r="H233" s="18"/>
      <c r="I233" s="18"/>
      <c r="J233" s="18"/>
      <c r="K233" s="18"/>
    </row>
    <row r="234" spans="1:14" ht="15.75" x14ac:dyDescent="0.25">
      <c r="A234" s="22" t="s">
        <v>210</v>
      </c>
      <c r="F234" s="42">
        <f>IFERROR((ROUND(F233*1.21,2)),"REVISAR")</f>
        <v>0</v>
      </c>
      <c r="G234" s="18" t="s">
        <v>211</v>
      </c>
      <c r="H234" s="18"/>
      <c r="I234" s="18"/>
      <c r="J234" s="18"/>
      <c r="K234" s="18"/>
    </row>
    <row r="237" spans="1:14" ht="15.75" thickBot="1" x14ac:dyDescent="0.3"/>
    <row r="238" spans="1:14" x14ac:dyDescent="0.25">
      <c r="A238" s="155" t="s">
        <v>430</v>
      </c>
      <c r="B238" s="156"/>
      <c r="C238" s="156"/>
      <c r="D238" s="156"/>
      <c r="E238" s="156"/>
      <c r="F238" s="156"/>
      <c r="G238" s="156"/>
      <c r="H238" s="156"/>
      <c r="I238" s="156"/>
      <c r="J238" s="156"/>
      <c r="K238" s="157"/>
    </row>
    <row r="239" spans="1:14" x14ac:dyDescent="0.25">
      <c r="A239" s="158"/>
      <c r="B239" s="159"/>
      <c r="C239" s="159"/>
      <c r="D239" s="159"/>
      <c r="E239" s="159"/>
      <c r="F239" s="159"/>
      <c r="G239" s="159"/>
      <c r="H239" s="159"/>
      <c r="I239" s="159"/>
      <c r="J239" s="159"/>
      <c r="K239" s="160"/>
    </row>
    <row r="240" spans="1:14" ht="15.75" thickBot="1" x14ac:dyDescent="0.3">
      <c r="A240" s="158"/>
      <c r="B240" s="159"/>
      <c r="C240" s="159"/>
      <c r="D240" s="159"/>
      <c r="E240" s="159"/>
      <c r="F240" s="159"/>
      <c r="G240" s="159"/>
      <c r="H240" s="159"/>
      <c r="I240" s="159"/>
      <c r="J240" s="159"/>
      <c r="K240" s="160"/>
    </row>
    <row r="241" spans="1:11" ht="16.5" thickBot="1" x14ac:dyDescent="0.3">
      <c r="A241" s="114" t="s">
        <v>437</v>
      </c>
      <c r="B241" s="109"/>
      <c r="C241" s="115"/>
      <c r="D241" s="117" t="s">
        <v>439</v>
      </c>
      <c r="E241" s="118"/>
      <c r="F241" s="116"/>
      <c r="G241" s="106"/>
      <c r="H241" s="120" t="s">
        <v>438</v>
      </c>
      <c r="I241" s="121"/>
      <c r="J241" s="121"/>
      <c r="K241" s="119"/>
    </row>
    <row r="242" spans="1:11" ht="15.75" thickBot="1" x14ac:dyDescent="0.3">
      <c r="A242" s="97"/>
      <c r="D242" s="103" t="s">
        <v>431</v>
      </c>
      <c r="E242" s="104"/>
      <c r="F242" s="105"/>
      <c r="G242" s="96"/>
      <c r="H242" s="103" t="s">
        <v>432</v>
      </c>
      <c r="I242" s="103"/>
      <c r="J242" s="103"/>
      <c r="K242" s="101"/>
    </row>
    <row r="243" spans="1:11" ht="21.75" thickBot="1" x14ac:dyDescent="0.4">
      <c r="A243" s="98" t="s">
        <v>436</v>
      </c>
      <c r="D243" s="122" t="s">
        <v>427</v>
      </c>
      <c r="E243" s="107"/>
      <c r="F243" s="122" t="s">
        <v>428</v>
      </c>
      <c r="G243" s="96"/>
      <c r="H243" s="122" t="s">
        <v>427</v>
      </c>
      <c r="I243" s="107"/>
      <c r="J243" s="122" t="s">
        <v>428</v>
      </c>
      <c r="K243" s="101"/>
    </row>
    <row r="244" spans="1:11" ht="21.75" thickBot="1" x14ac:dyDescent="0.4">
      <c r="A244" s="98" t="s">
        <v>434</v>
      </c>
      <c r="D244" s="108"/>
      <c r="E244" s="109" t="s">
        <v>429</v>
      </c>
      <c r="F244" s="108"/>
      <c r="G244" s="96"/>
      <c r="H244" s="111"/>
      <c r="I244" s="112" t="s">
        <v>429</v>
      </c>
      <c r="J244" s="111"/>
      <c r="K244" s="101"/>
    </row>
    <row r="245" spans="1:11" ht="21.75" thickBot="1" x14ac:dyDescent="0.4">
      <c r="A245" s="98" t="s">
        <v>435</v>
      </c>
      <c r="D245" s="106"/>
      <c r="E245" s="106"/>
      <c r="F245" s="106"/>
      <c r="G245" s="96"/>
      <c r="H245" s="106"/>
      <c r="I245" s="106"/>
      <c r="J245" s="106"/>
      <c r="K245" s="101"/>
    </row>
    <row r="246" spans="1:11" ht="16.5" thickBot="1" x14ac:dyDescent="0.3">
      <c r="A246" s="99"/>
      <c r="B246" s="93"/>
      <c r="C246" s="94"/>
      <c r="D246" s="151" t="s">
        <v>441</v>
      </c>
      <c r="E246" s="152"/>
      <c r="F246" s="110"/>
      <c r="G246" s="100"/>
      <c r="H246" s="151" t="s">
        <v>433</v>
      </c>
      <c r="I246" s="153"/>
      <c r="J246" s="113" t="str">
        <f>IFERROR(((F246*(H244/D244))*(J244/F244)),"")</f>
        <v/>
      </c>
      <c r="K246" s="102"/>
    </row>
    <row r="247" spans="1:11" x14ac:dyDescent="0.25">
      <c r="J247" s="95" t="s">
        <v>440</v>
      </c>
    </row>
  </sheetData>
  <sheetProtection algorithmName="SHA-512" hashValue="25Kc9egL7IuB37gUqdF3FLu13u2tpdm0lazxlpPtJfki5wIymfD4mKhVWrHN7A57QkKg0pc0X3gLkyqNPQzrQQ==" saltValue="3GFaiweqbcwnS3va2kLEmA==" spinCount="100000" sheet="1" objects="1" scenarios="1"/>
  <mergeCells count="5">
    <mergeCell ref="A1:N1"/>
    <mergeCell ref="A201:C201"/>
    <mergeCell ref="A238:K240"/>
    <mergeCell ref="D246:E246"/>
    <mergeCell ref="H246:I24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2480B-704C-4F78-955E-75D8A5042BE3}">
  <sheetPr codeName="Hoja7"/>
  <dimension ref="A1:P247"/>
  <sheetViews>
    <sheetView showZeros="0" zoomScale="90" zoomScaleNormal="90" workbookViewId="0">
      <selection activeCell="D3" sqref="D3"/>
    </sheetView>
  </sheetViews>
  <sheetFormatPr baseColWidth="10" defaultRowHeight="15" x14ac:dyDescent="0.25"/>
  <cols>
    <col min="1" max="1" width="35" customWidth="1"/>
    <col min="2" max="2" width="12.42578125" style="2" hidden="1" customWidth="1"/>
    <col min="3" max="3" width="20.140625" hidden="1" customWidth="1"/>
    <col min="4" max="4" width="12.140625" style="1" customWidth="1"/>
    <col min="5" max="5" width="10.140625" style="1" bestFit="1" customWidth="1"/>
    <col min="6" max="6" width="19" style="1" customWidth="1"/>
    <col min="7" max="7" width="11.42578125" style="1"/>
    <col min="8" max="8" width="12" style="1" bestFit="1" customWidth="1"/>
    <col min="9" max="9" width="15.85546875" style="2" bestFit="1" customWidth="1"/>
    <col min="10" max="10" width="13.85546875" style="2" customWidth="1"/>
    <col min="11" max="11" width="18" style="2" bestFit="1" customWidth="1"/>
    <col min="12" max="12" width="18.7109375" style="2" bestFit="1" customWidth="1"/>
  </cols>
  <sheetData>
    <row r="1" spans="1:16" ht="21" x14ac:dyDescent="0.25">
      <c r="A1" s="143" t="s">
        <v>283</v>
      </c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</row>
    <row r="2" spans="1:16" s="2" customFormat="1" x14ac:dyDescent="0.25">
      <c r="D2" s="10" t="s">
        <v>112</v>
      </c>
      <c r="E2" s="11" t="s">
        <v>113</v>
      </c>
      <c r="F2" s="11" t="s">
        <v>114</v>
      </c>
      <c r="G2" s="11" t="s">
        <v>260</v>
      </c>
      <c r="H2" s="11" t="s">
        <v>214</v>
      </c>
      <c r="I2" s="11" t="s">
        <v>265</v>
      </c>
      <c r="J2" s="11" t="s">
        <v>215</v>
      </c>
      <c r="K2" s="11" t="s">
        <v>267</v>
      </c>
      <c r="L2" s="12" t="s">
        <v>268</v>
      </c>
      <c r="M2" s="21" t="s">
        <v>261</v>
      </c>
      <c r="N2" s="21" t="s">
        <v>213</v>
      </c>
    </row>
    <row r="3" spans="1:16" x14ac:dyDescent="0.25">
      <c r="A3" t="s">
        <v>0</v>
      </c>
      <c r="B3" s="26">
        <v>11.589421407200001</v>
      </c>
      <c r="C3" s="26">
        <v>19.702016392240001</v>
      </c>
      <c r="D3" s="4"/>
      <c r="E3" s="4"/>
      <c r="F3" s="4"/>
      <c r="G3" s="4"/>
      <c r="H3" s="4"/>
      <c r="I3" s="4"/>
      <c r="J3" s="4"/>
      <c r="K3" s="4"/>
      <c r="L3" s="4"/>
      <c r="M3" s="13">
        <f>IFERROR((ROUND((B3*D3)+((B3*E3)*1.15)+(B3*F3*1.35),2)),"REVISAR")</f>
        <v>0</v>
      </c>
      <c r="N3" s="13">
        <f>IFERROR((ROUND((G3*C3)+(H3*C3*1.1)+(I3*C3*1.15)+(J3*C3*1.15*1.1)+(K3*C3*1.35)+(L3*C3*1.35*1.1),2)),"REVISAR")</f>
        <v>0</v>
      </c>
      <c r="P3" s="36"/>
    </row>
    <row r="4" spans="1:16" x14ac:dyDescent="0.25">
      <c r="A4" t="s">
        <v>1</v>
      </c>
      <c r="B4" s="26">
        <v>11.589421407200001</v>
      </c>
      <c r="C4" s="26">
        <v>22.019900673680002</v>
      </c>
      <c r="D4" s="4"/>
      <c r="E4" s="4">
        <v>0</v>
      </c>
      <c r="F4" s="4"/>
      <c r="G4" s="4"/>
      <c r="H4" s="4">
        <v>0</v>
      </c>
      <c r="I4" s="4"/>
      <c r="J4" s="4"/>
      <c r="K4" s="4"/>
      <c r="L4" s="4"/>
      <c r="M4" s="13">
        <f t="shared" ref="M4:M67" si="0">IFERROR((ROUND((B4*D4)+((B4*E4)*1.15)+(B4*F4*1.35),2)),"REVISAR")</f>
        <v>0</v>
      </c>
      <c r="N4" s="13">
        <f t="shared" ref="N4:N67" si="1">IFERROR((ROUND((G4*C4)+(H4*C4*1.1)+(I4*C4*1.15)+(J4*C4*1.15*1.1)+(K4*C4*1.35)+(L4*C4*1.35*1.1),2)),"REVISAR")</f>
        <v>0</v>
      </c>
    </row>
    <row r="5" spans="1:16" x14ac:dyDescent="0.25">
      <c r="A5" t="s">
        <v>2</v>
      </c>
      <c r="B5" s="26">
        <v>12.74836354792</v>
      </c>
      <c r="C5" s="26">
        <v>23.178842814400003</v>
      </c>
      <c r="D5" s="4"/>
      <c r="E5" s="4"/>
      <c r="F5" s="4"/>
      <c r="G5" s="4"/>
      <c r="H5" s="4"/>
      <c r="I5" s="4"/>
      <c r="J5" s="4"/>
      <c r="K5" s="4"/>
      <c r="L5" s="4"/>
      <c r="M5" s="13">
        <f t="shared" si="0"/>
        <v>0</v>
      </c>
      <c r="N5" s="13">
        <f t="shared" si="1"/>
        <v>0</v>
      </c>
    </row>
    <row r="6" spans="1:16" x14ac:dyDescent="0.25">
      <c r="A6" t="s">
        <v>3</v>
      </c>
      <c r="B6" s="26">
        <v>13.907305688639997</v>
      </c>
      <c r="C6" s="26">
        <v>25.496727095840001</v>
      </c>
      <c r="D6" s="4"/>
      <c r="E6" s="4"/>
      <c r="F6" s="4"/>
      <c r="G6" s="4"/>
      <c r="H6" s="4"/>
      <c r="I6" s="4"/>
      <c r="J6" s="4"/>
      <c r="K6" s="4"/>
      <c r="L6" s="4"/>
      <c r="M6" s="13">
        <f t="shared" si="0"/>
        <v>0</v>
      </c>
      <c r="N6" s="13">
        <f t="shared" si="1"/>
        <v>0</v>
      </c>
    </row>
    <row r="7" spans="1:16" x14ac:dyDescent="0.25">
      <c r="A7" t="s">
        <v>4</v>
      </c>
      <c r="B7" s="26">
        <v>15.066247829359998</v>
      </c>
      <c r="C7" s="26">
        <v>26.655669236560001</v>
      </c>
      <c r="D7" s="4"/>
      <c r="E7" s="4"/>
      <c r="F7" s="4"/>
      <c r="G7" s="4"/>
      <c r="H7" s="4"/>
      <c r="I7" s="4"/>
      <c r="J7" s="4"/>
      <c r="K7" s="4"/>
      <c r="L7" s="4"/>
      <c r="M7" s="13">
        <f t="shared" si="0"/>
        <v>0</v>
      </c>
      <c r="N7" s="13">
        <f t="shared" si="1"/>
        <v>0</v>
      </c>
    </row>
    <row r="8" spans="1:16" x14ac:dyDescent="0.25">
      <c r="A8" t="s">
        <v>5</v>
      </c>
      <c r="B8" s="26">
        <v>16.225189970079999</v>
      </c>
      <c r="C8" s="26">
        <v>30.132495658719996</v>
      </c>
      <c r="D8" s="4"/>
      <c r="E8" s="4"/>
      <c r="F8" s="4"/>
      <c r="G8" s="4"/>
      <c r="H8" s="4"/>
      <c r="I8" s="4"/>
      <c r="J8" s="4"/>
      <c r="K8" s="4"/>
      <c r="L8" s="4"/>
      <c r="M8" s="13">
        <f t="shared" si="0"/>
        <v>0</v>
      </c>
      <c r="N8" s="13">
        <f t="shared" si="1"/>
        <v>0</v>
      </c>
    </row>
    <row r="9" spans="1:16" x14ac:dyDescent="0.25">
      <c r="A9" t="s">
        <v>119</v>
      </c>
      <c r="B9" s="26">
        <v>18.543074251520004</v>
      </c>
      <c r="C9" s="26">
        <v>33.609322080879998</v>
      </c>
      <c r="D9" s="4"/>
      <c r="E9" s="4"/>
      <c r="F9" s="4"/>
      <c r="G9" s="4"/>
      <c r="H9" s="4"/>
      <c r="I9" s="4"/>
      <c r="J9" s="4"/>
      <c r="K9" s="4"/>
      <c r="L9" s="4"/>
      <c r="M9" s="13">
        <f t="shared" si="0"/>
        <v>0</v>
      </c>
      <c r="N9" s="13">
        <f t="shared" si="1"/>
        <v>0</v>
      </c>
    </row>
    <row r="10" spans="1:16" x14ac:dyDescent="0.25">
      <c r="A10" t="s">
        <v>120</v>
      </c>
      <c r="B10" s="26">
        <v>20.860958532960005</v>
      </c>
      <c r="C10" s="26">
        <v>37.086148503040008</v>
      </c>
      <c r="D10" s="4"/>
      <c r="E10" s="4"/>
      <c r="F10" s="4"/>
      <c r="G10" s="4"/>
      <c r="H10" s="4"/>
      <c r="I10" s="4"/>
      <c r="J10" s="4"/>
      <c r="K10" s="4"/>
      <c r="L10" s="4"/>
      <c r="M10" s="13">
        <f t="shared" si="0"/>
        <v>0</v>
      </c>
      <c r="N10" s="13">
        <f t="shared" si="1"/>
        <v>0</v>
      </c>
    </row>
    <row r="11" spans="1:16" x14ac:dyDescent="0.25">
      <c r="A11" t="s">
        <v>6</v>
      </c>
      <c r="B11" s="26">
        <v>22.019900673680002</v>
      </c>
      <c r="C11" s="26">
        <v>41.72191706592001</v>
      </c>
      <c r="D11" s="4"/>
      <c r="E11" s="4"/>
      <c r="F11" s="4"/>
      <c r="G11" s="4"/>
      <c r="H11" s="4"/>
      <c r="I11" s="4"/>
      <c r="J11" s="4"/>
      <c r="K11" s="4"/>
      <c r="L11" s="4"/>
      <c r="M11" s="13">
        <f t="shared" si="0"/>
        <v>0</v>
      </c>
      <c r="N11" s="13">
        <f t="shared" si="1"/>
        <v>0</v>
      </c>
    </row>
    <row r="12" spans="1:16" x14ac:dyDescent="0.25">
      <c r="A12" t="s">
        <v>121</v>
      </c>
      <c r="B12" s="26">
        <v>24.337784955120004</v>
      </c>
      <c r="C12" s="26">
        <v>46.357685628800006</v>
      </c>
      <c r="D12" s="4"/>
      <c r="E12" s="4"/>
      <c r="F12" s="4"/>
      <c r="G12" s="4"/>
      <c r="H12" s="4"/>
      <c r="I12" s="4"/>
      <c r="J12" s="4"/>
      <c r="K12" s="4"/>
      <c r="L12" s="4"/>
      <c r="M12" s="13">
        <f t="shared" si="0"/>
        <v>0</v>
      </c>
      <c r="N12" s="13">
        <f t="shared" si="1"/>
        <v>0</v>
      </c>
    </row>
    <row r="13" spans="1:16" x14ac:dyDescent="0.25">
      <c r="A13" t="s">
        <v>7</v>
      </c>
      <c r="B13" s="26">
        <v>28.973553517999999</v>
      </c>
      <c r="C13" s="26">
        <v>56.788164895279998</v>
      </c>
      <c r="D13" s="4"/>
      <c r="E13" s="4"/>
      <c r="F13" s="4"/>
      <c r="G13" s="4"/>
      <c r="H13" s="4"/>
      <c r="I13" s="4"/>
      <c r="J13" s="4"/>
      <c r="K13" s="4"/>
      <c r="L13" s="4"/>
      <c r="M13" s="13">
        <f t="shared" si="0"/>
        <v>0</v>
      </c>
      <c r="N13" s="13">
        <f t="shared" si="1"/>
        <v>0</v>
      </c>
    </row>
    <row r="14" spans="1:16" x14ac:dyDescent="0.25">
      <c r="A14" t="s">
        <v>8</v>
      </c>
      <c r="D14" s="10" t="s">
        <v>112</v>
      </c>
      <c r="E14" s="11" t="s">
        <v>113</v>
      </c>
      <c r="F14" s="11" t="s">
        <v>114</v>
      </c>
      <c r="G14" s="11" t="s">
        <v>260</v>
      </c>
      <c r="H14" s="11" t="s">
        <v>214</v>
      </c>
      <c r="I14" s="11" t="s">
        <v>265</v>
      </c>
      <c r="J14" s="11" t="s">
        <v>215</v>
      </c>
      <c r="K14" s="11" t="s">
        <v>267</v>
      </c>
      <c r="L14" s="12" t="s">
        <v>268</v>
      </c>
      <c r="M14" s="13"/>
      <c r="N14" s="13"/>
    </row>
    <row r="15" spans="1:16" x14ac:dyDescent="0.25">
      <c r="A15" t="s">
        <v>9</v>
      </c>
      <c r="B15" s="26">
        <v>12.74836354792</v>
      </c>
      <c r="C15" s="26">
        <v>22.019900673680002</v>
      </c>
      <c r="D15" s="4"/>
      <c r="E15" s="4"/>
      <c r="F15" s="4"/>
      <c r="G15" s="4"/>
      <c r="H15" s="4"/>
      <c r="I15" s="4"/>
      <c r="J15" s="4"/>
      <c r="K15" s="4"/>
      <c r="L15" s="4"/>
      <c r="M15" s="13">
        <f t="shared" si="0"/>
        <v>0</v>
      </c>
      <c r="N15" s="13">
        <f t="shared" si="1"/>
        <v>0</v>
      </c>
    </row>
    <row r="16" spans="1:16" x14ac:dyDescent="0.25">
      <c r="A16" t="s">
        <v>10</v>
      </c>
      <c r="B16" s="26">
        <v>13.907305688639997</v>
      </c>
      <c r="C16" s="26">
        <v>23.178842814400003</v>
      </c>
      <c r="D16" s="4"/>
      <c r="E16" s="4">
        <v>0</v>
      </c>
      <c r="F16" s="4"/>
      <c r="G16" s="4"/>
      <c r="H16" s="4">
        <v>0</v>
      </c>
      <c r="I16" s="4"/>
      <c r="J16" s="4"/>
      <c r="K16" s="4"/>
      <c r="L16" s="4"/>
      <c r="M16" s="13">
        <f t="shared" si="0"/>
        <v>0</v>
      </c>
      <c r="N16" s="13">
        <f t="shared" si="1"/>
        <v>0</v>
      </c>
    </row>
    <row r="17" spans="1:14" x14ac:dyDescent="0.25">
      <c r="A17" t="s">
        <v>11</v>
      </c>
      <c r="B17" s="26">
        <v>15.066247829359998</v>
      </c>
      <c r="C17" s="26">
        <v>25.496727095840001</v>
      </c>
      <c r="D17" s="4"/>
      <c r="E17" s="4"/>
      <c r="F17" s="4"/>
      <c r="G17" s="4"/>
      <c r="H17" s="4"/>
      <c r="I17" s="4"/>
      <c r="J17" s="4"/>
      <c r="K17" s="4"/>
      <c r="L17" s="4"/>
      <c r="M17" s="13">
        <f t="shared" si="0"/>
        <v>0</v>
      </c>
      <c r="N17" s="13">
        <f t="shared" si="1"/>
        <v>0</v>
      </c>
    </row>
    <row r="18" spans="1:14" x14ac:dyDescent="0.25">
      <c r="A18" t="s">
        <v>12</v>
      </c>
      <c r="B18" s="26">
        <v>15.066247829359998</v>
      </c>
      <c r="C18" s="26">
        <v>26.655669236560001</v>
      </c>
      <c r="D18" s="4"/>
      <c r="E18" s="4"/>
      <c r="F18" s="4"/>
      <c r="G18" s="4"/>
      <c r="H18" s="4"/>
      <c r="I18" s="4"/>
      <c r="J18" s="4"/>
      <c r="K18" s="4"/>
      <c r="L18" s="4"/>
      <c r="M18" s="13">
        <f t="shared" si="0"/>
        <v>0</v>
      </c>
      <c r="N18" s="13">
        <f t="shared" si="1"/>
        <v>0</v>
      </c>
    </row>
    <row r="19" spans="1:14" x14ac:dyDescent="0.25">
      <c r="A19" t="s">
        <v>13</v>
      </c>
      <c r="B19" s="26">
        <v>16.225189970079999</v>
      </c>
      <c r="C19" s="26">
        <v>28.973553517999999</v>
      </c>
      <c r="D19" s="4"/>
      <c r="E19" s="4"/>
      <c r="F19" s="4"/>
      <c r="G19" s="4"/>
      <c r="H19" s="4"/>
      <c r="I19" s="4"/>
      <c r="J19" s="4"/>
      <c r="K19" s="4"/>
      <c r="L19" s="4"/>
      <c r="M19" s="13">
        <f t="shared" si="0"/>
        <v>0</v>
      </c>
      <c r="N19" s="13">
        <f t="shared" si="1"/>
        <v>0</v>
      </c>
    </row>
    <row r="20" spans="1:14" x14ac:dyDescent="0.25">
      <c r="A20" t="s">
        <v>14</v>
      </c>
      <c r="B20" s="26">
        <v>18.543074251520004</v>
      </c>
      <c r="C20" s="26">
        <v>38.245090643760001</v>
      </c>
      <c r="D20" s="4"/>
      <c r="E20" s="4"/>
      <c r="F20" s="4"/>
      <c r="G20" s="4"/>
      <c r="H20" s="4"/>
      <c r="I20" s="4"/>
      <c r="J20" s="4"/>
      <c r="K20" s="4"/>
      <c r="L20" s="4"/>
      <c r="M20" s="13">
        <f t="shared" si="0"/>
        <v>0</v>
      </c>
      <c r="N20" s="13">
        <f t="shared" si="1"/>
        <v>0</v>
      </c>
    </row>
    <row r="21" spans="1:14" x14ac:dyDescent="0.25">
      <c r="A21" t="s">
        <v>122</v>
      </c>
      <c r="B21" s="26">
        <v>19.702016392240001</v>
      </c>
      <c r="C21" s="26">
        <v>39.404032784480002</v>
      </c>
      <c r="D21" s="4"/>
      <c r="E21" s="4"/>
      <c r="F21" s="4"/>
      <c r="G21" s="4"/>
      <c r="H21" s="4"/>
      <c r="I21" s="4"/>
      <c r="J21" s="4"/>
      <c r="K21" s="4"/>
      <c r="L21" s="4"/>
      <c r="M21" s="13">
        <f t="shared" si="0"/>
        <v>0</v>
      </c>
      <c r="N21" s="13">
        <f t="shared" si="1"/>
        <v>0</v>
      </c>
    </row>
    <row r="22" spans="1:14" x14ac:dyDescent="0.25">
      <c r="A22" t="s">
        <v>123</v>
      </c>
      <c r="B22" s="26">
        <v>20.860958532960005</v>
      </c>
      <c r="C22" s="26">
        <v>41.72191706592001</v>
      </c>
      <c r="D22" s="4"/>
      <c r="E22" s="4"/>
      <c r="F22" s="4"/>
      <c r="G22" s="4"/>
      <c r="H22" s="4"/>
      <c r="I22" s="4"/>
      <c r="J22" s="4"/>
      <c r="K22" s="4"/>
      <c r="L22" s="4"/>
      <c r="M22" s="13">
        <f t="shared" si="0"/>
        <v>0</v>
      </c>
      <c r="N22" s="13">
        <f t="shared" si="1"/>
        <v>0</v>
      </c>
    </row>
    <row r="23" spans="1:14" x14ac:dyDescent="0.25">
      <c r="A23" t="s">
        <v>15</v>
      </c>
      <c r="B23" s="26">
        <v>22.019900673680002</v>
      </c>
      <c r="C23" s="26">
        <v>42.880859206640004</v>
      </c>
      <c r="D23" s="4"/>
      <c r="E23" s="4"/>
      <c r="F23" s="4"/>
      <c r="G23" s="4"/>
      <c r="H23" s="4"/>
      <c r="I23" s="4"/>
      <c r="J23" s="4"/>
      <c r="K23" s="4"/>
      <c r="L23" s="4"/>
      <c r="M23" s="13">
        <f t="shared" si="0"/>
        <v>0</v>
      </c>
      <c r="N23" s="13">
        <f t="shared" si="1"/>
        <v>0</v>
      </c>
    </row>
    <row r="24" spans="1:14" x14ac:dyDescent="0.25">
      <c r="A24" t="s">
        <v>124</v>
      </c>
      <c r="B24" s="26">
        <v>25.496727095840001</v>
      </c>
      <c r="C24" s="26">
        <v>48.675569910240007</v>
      </c>
      <c r="D24" s="4"/>
      <c r="E24" s="4"/>
      <c r="F24" s="4"/>
      <c r="G24" s="4"/>
      <c r="H24" s="4"/>
      <c r="I24" s="4"/>
      <c r="J24" s="4"/>
      <c r="K24" s="4"/>
      <c r="L24" s="4"/>
      <c r="M24" s="13">
        <f t="shared" si="0"/>
        <v>0</v>
      </c>
      <c r="N24" s="13">
        <f t="shared" si="1"/>
        <v>0</v>
      </c>
    </row>
    <row r="25" spans="1:14" x14ac:dyDescent="0.25">
      <c r="A25" t="s">
        <v>125</v>
      </c>
      <c r="B25" s="26">
        <v>30.132495658719996</v>
      </c>
      <c r="C25" s="26">
        <v>60.264991317439993</v>
      </c>
      <c r="D25" s="4"/>
      <c r="E25" s="4"/>
      <c r="F25" s="4"/>
      <c r="G25" s="4"/>
      <c r="H25" s="4"/>
      <c r="I25" s="4"/>
      <c r="J25" s="4"/>
      <c r="K25" s="4"/>
      <c r="L25" s="4"/>
      <c r="M25" s="13">
        <f t="shared" si="0"/>
        <v>0</v>
      </c>
      <c r="N25" s="13">
        <f t="shared" si="1"/>
        <v>0</v>
      </c>
    </row>
    <row r="26" spans="1:14" x14ac:dyDescent="0.25">
      <c r="D26" s="10" t="s">
        <v>112</v>
      </c>
      <c r="E26" s="11" t="s">
        <v>113</v>
      </c>
      <c r="F26" s="11" t="s">
        <v>114</v>
      </c>
      <c r="G26" s="11" t="s">
        <v>260</v>
      </c>
      <c r="H26" s="11" t="s">
        <v>214</v>
      </c>
      <c r="I26" s="11" t="s">
        <v>265</v>
      </c>
      <c r="J26" s="11" t="s">
        <v>215</v>
      </c>
      <c r="K26" s="11" t="s">
        <v>267</v>
      </c>
      <c r="L26" s="12" t="s">
        <v>268</v>
      </c>
      <c r="M26" s="13"/>
      <c r="N26" s="13"/>
    </row>
    <row r="27" spans="1:14" x14ac:dyDescent="0.25">
      <c r="A27" t="s">
        <v>16</v>
      </c>
      <c r="B27" s="26">
        <v>17.3841321108</v>
      </c>
      <c r="C27" s="26">
        <v>25.496727095840001</v>
      </c>
      <c r="D27" s="4"/>
      <c r="E27" s="4"/>
      <c r="F27" s="4"/>
      <c r="G27" s="4"/>
      <c r="H27" s="4"/>
      <c r="I27" s="4"/>
      <c r="J27" s="4"/>
      <c r="K27" s="4"/>
      <c r="L27" s="4"/>
      <c r="M27" s="13">
        <f t="shared" si="0"/>
        <v>0</v>
      </c>
      <c r="N27" s="13">
        <f t="shared" si="1"/>
        <v>0</v>
      </c>
    </row>
    <row r="28" spans="1:14" x14ac:dyDescent="0.25">
      <c r="A28" t="s">
        <v>17</v>
      </c>
      <c r="B28" s="26">
        <v>18.543074251520004</v>
      </c>
      <c r="C28" s="26">
        <v>28.973553517999999</v>
      </c>
      <c r="D28" s="4"/>
      <c r="E28" s="4">
        <v>0</v>
      </c>
      <c r="F28" s="4"/>
      <c r="G28" s="4"/>
      <c r="H28" s="4">
        <v>0</v>
      </c>
      <c r="I28" s="4"/>
      <c r="J28" s="4"/>
      <c r="K28" s="4"/>
      <c r="L28" s="4"/>
      <c r="M28" s="13">
        <f t="shared" si="0"/>
        <v>0</v>
      </c>
      <c r="N28" s="13">
        <f t="shared" si="1"/>
        <v>0</v>
      </c>
    </row>
    <row r="29" spans="1:14" x14ac:dyDescent="0.25">
      <c r="A29" t="s">
        <v>18</v>
      </c>
      <c r="B29" s="26">
        <v>20.860958532960005</v>
      </c>
      <c r="C29" s="26">
        <v>32.450379940159998</v>
      </c>
      <c r="D29" s="4"/>
      <c r="E29" s="4"/>
      <c r="F29" s="4"/>
      <c r="G29" s="4"/>
      <c r="H29" s="4"/>
      <c r="I29" s="4"/>
      <c r="J29" s="4"/>
      <c r="K29" s="4"/>
      <c r="L29" s="4"/>
      <c r="M29" s="13">
        <f t="shared" si="0"/>
        <v>0</v>
      </c>
      <c r="N29" s="13">
        <f t="shared" si="1"/>
        <v>0</v>
      </c>
    </row>
    <row r="30" spans="1:14" x14ac:dyDescent="0.25">
      <c r="A30" t="s">
        <v>19</v>
      </c>
      <c r="B30" s="26">
        <v>23.178842814400003</v>
      </c>
      <c r="C30" s="26">
        <v>35.92720636232</v>
      </c>
      <c r="D30" s="4"/>
      <c r="E30" s="4"/>
      <c r="F30" s="4"/>
      <c r="G30" s="4"/>
      <c r="H30" s="4"/>
      <c r="I30" s="4"/>
      <c r="J30" s="4"/>
      <c r="K30" s="4"/>
      <c r="L30" s="4"/>
      <c r="M30" s="13">
        <f t="shared" si="0"/>
        <v>0</v>
      </c>
      <c r="N30" s="13">
        <f t="shared" si="1"/>
        <v>0</v>
      </c>
    </row>
    <row r="31" spans="1:14" x14ac:dyDescent="0.25">
      <c r="A31" t="s">
        <v>20</v>
      </c>
      <c r="B31" s="26">
        <v>26.655669236560001</v>
      </c>
      <c r="C31" s="26">
        <v>38.245090643760001</v>
      </c>
      <c r="D31" s="4"/>
      <c r="E31" s="4"/>
      <c r="F31" s="4"/>
      <c r="G31" s="4"/>
      <c r="H31" s="4"/>
      <c r="I31" s="4"/>
      <c r="J31" s="4"/>
      <c r="K31" s="4"/>
      <c r="L31" s="4"/>
      <c r="M31" s="13">
        <f t="shared" si="0"/>
        <v>0</v>
      </c>
      <c r="N31" s="13">
        <f t="shared" si="1"/>
        <v>0</v>
      </c>
    </row>
    <row r="32" spans="1:14" x14ac:dyDescent="0.25">
      <c r="A32" t="s">
        <v>21</v>
      </c>
      <c r="B32" s="26">
        <v>27.814611377279995</v>
      </c>
      <c r="C32" s="26">
        <v>44.039801347360005</v>
      </c>
      <c r="D32" s="4"/>
      <c r="E32" s="4"/>
      <c r="F32" s="4"/>
      <c r="G32" s="4"/>
      <c r="H32" s="4"/>
      <c r="I32" s="4"/>
      <c r="J32" s="4"/>
      <c r="K32" s="4"/>
      <c r="L32" s="4"/>
      <c r="M32" s="13">
        <f t="shared" si="0"/>
        <v>0</v>
      </c>
      <c r="N32" s="13">
        <f t="shared" si="1"/>
        <v>0</v>
      </c>
    </row>
    <row r="33" spans="1:14" x14ac:dyDescent="0.25">
      <c r="A33" t="s">
        <v>126</v>
      </c>
      <c r="B33" s="26">
        <v>30.132495658719996</v>
      </c>
      <c r="C33" s="26">
        <v>46.357685628800006</v>
      </c>
      <c r="D33" s="4"/>
      <c r="E33" s="4"/>
      <c r="F33" s="4"/>
      <c r="G33" s="4"/>
      <c r="H33" s="4"/>
      <c r="I33" s="4"/>
      <c r="J33" s="4"/>
      <c r="K33" s="4"/>
      <c r="L33" s="4"/>
      <c r="M33" s="13">
        <f t="shared" si="0"/>
        <v>0</v>
      </c>
      <c r="N33" s="13">
        <f t="shared" si="1"/>
        <v>0</v>
      </c>
    </row>
    <row r="34" spans="1:14" x14ac:dyDescent="0.25">
      <c r="A34" t="s">
        <v>127</v>
      </c>
      <c r="B34" s="26">
        <v>32.450379940159998</v>
      </c>
      <c r="C34" s="26">
        <v>48.675569910240007</v>
      </c>
      <c r="D34" s="4"/>
      <c r="E34" s="4"/>
      <c r="F34" s="4"/>
      <c r="G34" s="4"/>
      <c r="H34" s="4"/>
      <c r="I34" s="4"/>
      <c r="J34" s="4"/>
      <c r="K34" s="4"/>
      <c r="L34" s="4"/>
      <c r="M34" s="13">
        <f t="shared" si="0"/>
        <v>0</v>
      </c>
      <c r="N34" s="13">
        <f t="shared" si="1"/>
        <v>0</v>
      </c>
    </row>
    <row r="35" spans="1:14" x14ac:dyDescent="0.25">
      <c r="A35" t="s">
        <v>22</v>
      </c>
      <c r="B35" s="26">
        <v>33.609322080879998</v>
      </c>
      <c r="C35" s="26">
        <v>52.152396332400009</v>
      </c>
      <c r="D35" s="4"/>
      <c r="E35" s="4"/>
      <c r="F35" s="4"/>
      <c r="G35" s="4"/>
      <c r="H35" s="4"/>
      <c r="I35" s="4"/>
      <c r="J35" s="4"/>
      <c r="K35" s="4"/>
      <c r="L35" s="4"/>
      <c r="M35" s="13">
        <f t="shared" si="0"/>
        <v>0</v>
      </c>
      <c r="N35" s="13">
        <f t="shared" si="1"/>
        <v>0</v>
      </c>
    </row>
    <row r="36" spans="1:14" x14ac:dyDescent="0.25">
      <c r="A36" t="s">
        <v>128</v>
      </c>
      <c r="B36" s="26">
        <v>35.92720636232</v>
      </c>
      <c r="C36" s="26">
        <v>56.788164895279998</v>
      </c>
      <c r="D36" s="4"/>
      <c r="E36" s="4"/>
      <c r="F36" s="4"/>
      <c r="G36" s="4"/>
      <c r="H36" s="4"/>
      <c r="I36" s="4"/>
      <c r="J36" s="4"/>
      <c r="K36" s="4"/>
      <c r="L36" s="4"/>
      <c r="M36" s="13">
        <f t="shared" si="0"/>
        <v>0</v>
      </c>
      <c r="N36" s="13">
        <f t="shared" si="1"/>
        <v>0</v>
      </c>
    </row>
    <row r="37" spans="1:14" x14ac:dyDescent="0.25">
      <c r="A37" t="s">
        <v>23</v>
      </c>
      <c r="B37" s="26">
        <v>40.562974925199995</v>
      </c>
      <c r="C37" s="26">
        <v>64.900759880319995</v>
      </c>
      <c r="D37" s="4"/>
      <c r="E37" s="4"/>
      <c r="F37" s="4"/>
      <c r="G37" s="4"/>
      <c r="H37" s="4"/>
      <c r="I37" s="4"/>
      <c r="J37" s="4"/>
      <c r="K37" s="4"/>
      <c r="L37" s="4"/>
      <c r="M37" s="13">
        <f t="shared" si="0"/>
        <v>0</v>
      </c>
      <c r="N37" s="13">
        <f t="shared" si="1"/>
        <v>0</v>
      </c>
    </row>
    <row r="38" spans="1:14" x14ac:dyDescent="0.25">
      <c r="D38" s="10" t="s">
        <v>112</v>
      </c>
      <c r="E38" s="11" t="s">
        <v>113</v>
      </c>
      <c r="F38" s="11" t="s">
        <v>114</v>
      </c>
      <c r="G38" s="11" t="s">
        <v>260</v>
      </c>
      <c r="H38" s="11" t="s">
        <v>214</v>
      </c>
      <c r="I38" s="11" t="s">
        <v>265</v>
      </c>
      <c r="J38" s="11" t="s">
        <v>215</v>
      </c>
      <c r="K38" s="11" t="s">
        <v>267</v>
      </c>
      <c r="L38" s="12" t="s">
        <v>268</v>
      </c>
      <c r="M38" s="13"/>
      <c r="N38" s="13"/>
    </row>
    <row r="39" spans="1:14" x14ac:dyDescent="0.25">
      <c r="A39" t="s">
        <v>24</v>
      </c>
      <c r="B39" s="26">
        <v>18.543074251520004</v>
      </c>
      <c r="C39" s="26">
        <v>27.814611377279995</v>
      </c>
      <c r="D39" s="4"/>
      <c r="E39" s="4"/>
      <c r="F39" s="4"/>
      <c r="G39" s="4"/>
      <c r="H39" s="4"/>
      <c r="I39" s="4"/>
      <c r="J39" s="4"/>
      <c r="K39" s="4"/>
      <c r="L39" s="4"/>
      <c r="M39" s="13">
        <f t="shared" si="0"/>
        <v>0</v>
      </c>
      <c r="N39" s="13">
        <f t="shared" si="1"/>
        <v>0</v>
      </c>
    </row>
    <row r="40" spans="1:14" x14ac:dyDescent="0.25">
      <c r="A40" t="s">
        <v>25</v>
      </c>
      <c r="B40" s="26">
        <v>20.860958532960005</v>
      </c>
      <c r="C40" s="26">
        <v>30.132495658719996</v>
      </c>
      <c r="D40" s="4"/>
      <c r="E40" s="4">
        <v>0</v>
      </c>
      <c r="F40" s="4"/>
      <c r="G40" s="4"/>
      <c r="H40" s="4">
        <v>0</v>
      </c>
      <c r="I40" s="4"/>
      <c r="J40" s="4"/>
      <c r="K40" s="4"/>
      <c r="L40" s="4"/>
      <c r="M40" s="13">
        <f t="shared" si="0"/>
        <v>0</v>
      </c>
      <c r="N40" s="13">
        <f t="shared" si="1"/>
        <v>0</v>
      </c>
    </row>
    <row r="41" spans="1:14" x14ac:dyDescent="0.25">
      <c r="A41" t="s">
        <v>26</v>
      </c>
      <c r="B41" s="26">
        <v>22.019900673680002</v>
      </c>
      <c r="C41" s="26">
        <v>33.609322080879998</v>
      </c>
      <c r="D41" s="4"/>
      <c r="E41" s="4"/>
      <c r="F41" s="4"/>
      <c r="G41" s="4"/>
      <c r="H41" s="4"/>
      <c r="I41" s="4"/>
      <c r="J41" s="4"/>
      <c r="K41" s="4"/>
      <c r="L41" s="4"/>
      <c r="M41" s="13">
        <f t="shared" si="0"/>
        <v>0</v>
      </c>
      <c r="N41" s="13">
        <f t="shared" si="1"/>
        <v>0</v>
      </c>
    </row>
    <row r="42" spans="1:14" x14ac:dyDescent="0.25">
      <c r="A42" t="s">
        <v>27</v>
      </c>
      <c r="B42" s="26">
        <v>24.337784955120004</v>
      </c>
      <c r="C42" s="26">
        <v>37.086148503040008</v>
      </c>
      <c r="D42" s="4"/>
      <c r="E42" s="4"/>
      <c r="F42" s="4"/>
      <c r="G42" s="4"/>
      <c r="H42" s="4"/>
      <c r="I42" s="4"/>
      <c r="J42" s="4"/>
      <c r="K42" s="4"/>
      <c r="L42" s="4"/>
      <c r="M42" s="13">
        <f t="shared" si="0"/>
        <v>0</v>
      </c>
      <c r="N42" s="13">
        <f t="shared" si="1"/>
        <v>0</v>
      </c>
    </row>
    <row r="43" spans="1:14" x14ac:dyDescent="0.25">
      <c r="A43" t="s">
        <v>28</v>
      </c>
      <c r="B43" s="26">
        <v>27.814611377279995</v>
      </c>
      <c r="C43" s="26">
        <v>40.562974925199995</v>
      </c>
      <c r="D43" s="4"/>
      <c r="E43" s="4"/>
      <c r="F43" s="4"/>
      <c r="G43" s="4"/>
      <c r="H43" s="4"/>
      <c r="I43" s="4"/>
      <c r="J43" s="4"/>
      <c r="K43" s="4"/>
      <c r="L43" s="4"/>
      <c r="M43" s="13">
        <f t="shared" si="0"/>
        <v>0</v>
      </c>
      <c r="N43" s="13">
        <f t="shared" si="1"/>
        <v>0</v>
      </c>
    </row>
    <row r="44" spans="1:14" x14ac:dyDescent="0.25">
      <c r="A44" t="s">
        <v>29</v>
      </c>
      <c r="B44" s="26">
        <v>28.973553517999999</v>
      </c>
      <c r="C44" s="26">
        <v>46.357685628800006</v>
      </c>
      <c r="D44" s="4"/>
      <c r="E44" s="4"/>
      <c r="F44" s="4"/>
      <c r="G44" s="4"/>
      <c r="H44" s="4"/>
      <c r="I44" s="4"/>
      <c r="J44" s="4"/>
      <c r="K44" s="4"/>
      <c r="L44" s="4"/>
      <c r="M44" s="13">
        <f t="shared" si="0"/>
        <v>0</v>
      </c>
      <c r="N44" s="13">
        <f t="shared" si="1"/>
        <v>0</v>
      </c>
    </row>
    <row r="45" spans="1:14" x14ac:dyDescent="0.25">
      <c r="A45" t="s">
        <v>129</v>
      </c>
      <c r="B45" s="26">
        <v>31.291437799439997</v>
      </c>
      <c r="C45" s="26">
        <v>47.516627769520007</v>
      </c>
      <c r="D45" s="4"/>
      <c r="E45" s="4"/>
      <c r="F45" s="4"/>
      <c r="G45" s="4"/>
      <c r="H45" s="4"/>
      <c r="I45" s="4"/>
      <c r="J45" s="4"/>
      <c r="K45" s="4"/>
      <c r="L45" s="4"/>
      <c r="M45" s="13">
        <f t="shared" si="0"/>
        <v>0</v>
      </c>
      <c r="N45" s="13">
        <f t="shared" si="1"/>
        <v>0</v>
      </c>
    </row>
    <row r="46" spans="1:14" x14ac:dyDescent="0.25">
      <c r="A46" t="s">
        <v>130</v>
      </c>
      <c r="B46" s="26">
        <v>33.609322080879998</v>
      </c>
      <c r="C46" s="26">
        <v>50.993454191680001</v>
      </c>
      <c r="D46" s="4"/>
      <c r="E46" s="4"/>
      <c r="F46" s="4"/>
      <c r="G46" s="4"/>
      <c r="H46" s="4"/>
      <c r="I46" s="4"/>
      <c r="J46" s="4"/>
      <c r="K46" s="4"/>
      <c r="L46" s="4"/>
      <c r="M46" s="13">
        <f t="shared" si="0"/>
        <v>0</v>
      </c>
      <c r="N46" s="13">
        <f t="shared" si="1"/>
        <v>0</v>
      </c>
    </row>
    <row r="47" spans="1:14" x14ac:dyDescent="0.25">
      <c r="A47" t="s">
        <v>30</v>
      </c>
      <c r="B47" s="26">
        <v>34.768264221599999</v>
      </c>
      <c r="C47" s="26">
        <v>55.62922275455999</v>
      </c>
      <c r="D47" s="4"/>
      <c r="E47" s="4"/>
      <c r="F47" s="4"/>
      <c r="G47" s="4"/>
      <c r="H47" s="4"/>
      <c r="I47" s="4"/>
      <c r="J47" s="4"/>
      <c r="K47" s="4"/>
      <c r="L47" s="4"/>
      <c r="M47" s="13">
        <f t="shared" si="0"/>
        <v>0</v>
      </c>
      <c r="N47" s="13">
        <f t="shared" si="1"/>
        <v>0</v>
      </c>
    </row>
    <row r="48" spans="1:14" x14ac:dyDescent="0.25">
      <c r="A48" t="s">
        <v>131</v>
      </c>
      <c r="B48" s="26">
        <v>37.086148503040008</v>
      </c>
      <c r="C48" s="26">
        <v>61.42393345816</v>
      </c>
      <c r="D48" s="4"/>
      <c r="E48" s="4"/>
      <c r="F48" s="4"/>
      <c r="G48" s="4"/>
      <c r="H48" s="4"/>
      <c r="I48" s="4"/>
      <c r="J48" s="4"/>
      <c r="K48" s="4"/>
      <c r="L48" s="4"/>
      <c r="M48" s="13">
        <f t="shared" si="0"/>
        <v>0</v>
      </c>
      <c r="N48" s="13">
        <f t="shared" si="1"/>
        <v>0</v>
      </c>
    </row>
    <row r="49" spans="1:14" x14ac:dyDescent="0.25">
      <c r="A49" t="s">
        <v>132</v>
      </c>
      <c r="B49" s="26">
        <v>41.72191706592001</v>
      </c>
      <c r="C49" s="26">
        <v>68.377586302479997</v>
      </c>
      <c r="D49" s="4"/>
      <c r="E49" s="4"/>
      <c r="F49" s="4"/>
      <c r="G49" s="4"/>
      <c r="H49" s="4"/>
      <c r="I49" s="4"/>
      <c r="J49" s="4"/>
      <c r="K49" s="4"/>
      <c r="L49" s="4"/>
      <c r="M49" s="13">
        <f t="shared" si="0"/>
        <v>0</v>
      </c>
      <c r="N49" s="13">
        <f t="shared" si="1"/>
        <v>0</v>
      </c>
    </row>
    <row r="50" spans="1:14" x14ac:dyDescent="0.25">
      <c r="A50" t="s">
        <v>8</v>
      </c>
      <c r="D50" s="10" t="s">
        <v>112</v>
      </c>
      <c r="E50" s="11" t="s">
        <v>113</v>
      </c>
      <c r="F50" s="11" t="s">
        <v>114</v>
      </c>
      <c r="G50" s="11" t="s">
        <v>260</v>
      </c>
      <c r="H50" s="11" t="s">
        <v>214</v>
      </c>
      <c r="I50" s="11" t="s">
        <v>265</v>
      </c>
      <c r="J50" s="11" t="s">
        <v>215</v>
      </c>
      <c r="K50" s="11" t="s">
        <v>267</v>
      </c>
      <c r="L50" s="12" t="s">
        <v>268</v>
      </c>
      <c r="M50" s="13"/>
      <c r="N50" s="13"/>
    </row>
    <row r="51" spans="1:14" x14ac:dyDescent="0.25">
      <c r="A51" t="s">
        <v>31</v>
      </c>
      <c r="B51" s="26">
        <v>20.860958532960005</v>
      </c>
      <c r="C51" s="26">
        <v>28.973553517999999</v>
      </c>
      <c r="D51" s="4"/>
      <c r="E51" s="4"/>
      <c r="F51" s="4"/>
      <c r="G51" s="4"/>
      <c r="H51" s="4"/>
      <c r="I51" s="4"/>
      <c r="J51" s="4"/>
      <c r="K51" s="4"/>
      <c r="L51" s="4"/>
      <c r="M51" s="13">
        <f t="shared" si="0"/>
        <v>0</v>
      </c>
      <c r="N51" s="13">
        <f t="shared" si="1"/>
        <v>0</v>
      </c>
    </row>
    <row r="52" spans="1:14" x14ac:dyDescent="0.25">
      <c r="A52" t="s">
        <v>32</v>
      </c>
      <c r="B52" s="26">
        <v>22.019900673680002</v>
      </c>
      <c r="C52" s="26">
        <v>33.609322080879998</v>
      </c>
      <c r="D52" s="4"/>
      <c r="E52" s="4">
        <v>0</v>
      </c>
      <c r="F52" s="4"/>
      <c r="G52" s="4"/>
      <c r="H52" s="4">
        <v>0</v>
      </c>
      <c r="I52" s="4"/>
      <c r="J52" s="4"/>
      <c r="K52" s="4"/>
      <c r="L52" s="4"/>
      <c r="M52" s="13">
        <f t="shared" si="0"/>
        <v>0</v>
      </c>
      <c r="N52" s="13">
        <f t="shared" si="1"/>
        <v>0</v>
      </c>
    </row>
    <row r="53" spans="1:14" x14ac:dyDescent="0.25">
      <c r="A53" t="s">
        <v>33</v>
      </c>
      <c r="B53" s="26">
        <v>23.178842814400003</v>
      </c>
      <c r="C53" s="26">
        <v>34.768264221599999</v>
      </c>
      <c r="D53" s="4"/>
      <c r="E53" s="4"/>
      <c r="F53" s="4"/>
      <c r="G53" s="4"/>
      <c r="H53" s="4"/>
      <c r="I53" s="4"/>
      <c r="J53" s="4"/>
      <c r="K53" s="4"/>
      <c r="L53" s="4"/>
      <c r="M53" s="13">
        <f t="shared" si="0"/>
        <v>0</v>
      </c>
      <c r="N53" s="13">
        <f t="shared" si="1"/>
        <v>0</v>
      </c>
    </row>
    <row r="54" spans="1:14" x14ac:dyDescent="0.25">
      <c r="A54" t="s">
        <v>34</v>
      </c>
      <c r="B54" s="26">
        <v>24.337784955120004</v>
      </c>
      <c r="C54" s="26">
        <v>38.245090643760001</v>
      </c>
      <c r="D54" s="4"/>
      <c r="E54" s="4"/>
      <c r="F54" s="4"/>
      <c r="G54" s="4"/>
      <c r="H54" s="4"/>
      <c r="I54" s="4"/>
      <c r="J54" s="4"/>
      <c r="K54" s="4"/>
      <c r="L54" s="4"/>
      <c r="M54" s="13">
        <f t="shared" si="0"/>
        <v>0</v>
      </c>
      <c r="N54" s="13">
        <f t="shared" si="1"/>
        <v>0</v>
      </c>
    </row>
    <row r="55" spans="1:14" x14ac:dyDescent="0.25">
      <c r="A55" t="s">
        <v>35</v>
      </c>
      <c r="B55" s="26">
        <v>28.973553517999999</v>
      </c>
      <c r="C55" s="26">
        <v>44.039801347360005</v>
      </c>
      <c r="D55" s="4"/>
      <c r="E55" s="4"/>
      <c r="F55" s="4"/>
      <c r="G55" s="4"/>
      <c r="H55" s="4"/>
      <c r="I55" s="4"/>
      <c r="J55" s="4"/>
      <c r="K55" s="4"/>
      <c r="L55" s="4"/>
      <c r="M55" s="13">
        <f t="shared" si="0"/>
        <v>0</v>
      </c>
      <c r="N55" s="13">
        <f t="shared" si="1"/>
        <v>0</v>
      </c>
    </row>
    <row r="56" spans="1:14" x14ac:dyDescent="0.25">
      <c r="A56" t="s">
        <v>36</v>
      </c>
      <c r="B56" s="26">
        <v>31.291437799439997</v>
      </c>
      <c r="C56" s="26">
        <v>48.675569910240007</v>
      </c>
      <c r="D56" s="4"/>
      <c r="E56" s="4"/>
      <c r="F56" s="4"/>
      <c r="G56" s="4"/>
      <c r="H56" s="4"/>
      <c r="I56" s="4"/>
      <c r="J56" s="4"/>
      <c r="K56" s="4"/>
      <c r="L56" s="4"/>
      <c r="M56" s="13">
        <f t="shared" si="0"/>
        <v>0</v>
      </c>
      <c r="N56" s="13">
        <f t="shared" si="1"/>
        <v>0</v>
      </c>
    </row>
    <row r="57" spans="1:14" x14ac:dyDescent="0.25">
      <c r="A57" t="s">
        <v>133</v>
      </c>
      <c r="B57" s="26">
        <v>32.450379940159998</v>
      </c>
      <c r="C57" s="26">
        <v>52.152396332400009</v>
      </c>
      <c r="D57" s="4"/>
      <c r="E57" s="4"/>
      <c r="F57" s="4"/>
      <c r="G57" s="4"/>
      <c r="H57" s="4"/>
      <c r="I57" s="4"/>
      <c r="J57" s="4"/>
      <c r="K57" s="4"/>
      <c r="L57" s="4"/>
      <c r="M57" s="13">
        <f t="shared" si="0"/>
        <v>0</v>
      </c>
      <c r="N57" s="13">
        <f t="shared" si="1"/>
        <v>0</v>
      </c>
    </row>
    <row r="58" spans="1:14" x14ac:dyDescent="0.25">
      <c r="A58" t="s">
        <v>134</v>
      </c>
      <c r="B58" s="26">
        <v>34.768264221599999</v>
      </c>
      <c r="C58" s="26">
        <v>55.62922275455999</v>
      </c>
      <c r="D58" s="4"/>
      <c r="E58" s="4"/>
      <c r="F58" s="4"/>
      <c r="G58" s="4"/>
      <c r="H58" s="4"/>
      <c r="I58" s="4"/>
      <c r="J58" s="4"/>
      <c r="K58" s="4"/>
      <c r="L58" s="4"/>
      <c r="M58" s="13">
        <f t="shared" si="0"/>
        <v>0</v>
      </c>
      <c r="N58" s="13">
        <f t="shared" si="1"/>
        <v>0</v>
      </c>
    </row>
    <row r="59" spans="1:14" x14ac:dyDescent="0.25">
      <c r="A59" t="s">
        <v>37</v>
      </c>
      <c r="B59" s="26">
        <v>37.086148503040008</v>
      </c>
      <c r="C59" s="26">
        <v>59.106049176719999</v>
      </c>
      <c r="D59" s="4"/>
      <c r="E59" s="4"/>
      <c r="F59" s="4"/>
      <c r="G59" s="4"/>
      <c r="H59" s="4"/>
      <c r="I59" s="4"/>
      <c r="J59" s="4"/>
      <c r="K59" s="4"/>
      <c r="L59" s="4"/>
      <c r="M59" s="13">
        <f t="shared" si="0"/>
        <v>0</v>
      </c>
      <c r="N59" s="13">
        <f t="shared" si="1"/>
        <v>0</v>
      </c>
    </row>
    <row r="60" spans="1:14" x14ac:dyDescent="0.25">
      <c r="A60" t="s">
        <v>135</v>
      </c>
      <c r="B60" s="26">
        <v>39.404032784480002</v>
      </c>
      <c r="C60" s="26">
        <v>64.900759880319995</v>
      </c>
      <c r="D60" s="4"/>
      <c r="E60" s="4"/>
      <c r="F60" s="4"/>
      <c r="G60" s="4"/>
      <c r="H60" s="4"/>
      <c r="I60" s="4"/>
      <c r="J60" s="4"/>
      <c r="K60" s="4"/>
      <c r="L60" s="4"/>
      <c r="M60" s="13">
        <f t="shared" si="0"/>
        <v>0</v>
      </c>
      <c r="N60" s="13">
        <f t="shared" si="1"/>
        <v>0</v>
      </c>
    </row>
    <row r="61" spans="1:14" x14ac:dyDescent="0.25">
      <c r="A61" t="s">
        <v>136</v>
      </c>
      <c r="B61" s="26">
        <v>44.039801347360005</v>
      </c>
      <c r="C61" s="26">
        <v>74.172297006080015</v>
      </c>
      <c r="D61" s="4"/>
      <c r="E61" s="4"/>
      <c r="F61" s="4"/>
      <c r="G61" s="4"/>
      <c r="H61" s="4"/>
      <c r="I61" s="4"/>
      <c r="J61" s="4"/>
      <c r="K61" s="4"/>
      <c r="L61" s="4"/>
      <c r="M61" s="13">
        <f t="shared" si="0"/>
        <v>0</v>
      </c>
      <c r="N61" s="13">
        <f t="shared" si="1"/>
        <v>0</v>
      </c>
    </row>
    <row r="62" spans="1:14" x14ac:dyDescent="0.25">
      <c r="D62" s="10" t="s">
        <v>112</v>
      </c>
      <c r="E62" s="11" t="s">
        <v>113</v>
      </c>
      <c r="F62" s="11" t="s">
        <v>114</v>
      </c>
      <c r="G62" s="11" t="s">
        <v>260</v>
      </c>
      <c r="H62" s="11" t="s">
        <v>214</v>
      </c>
      <c r="I62" s="11" t="s">
        <v>265</v>
      </c>
      <c r="J62" s="11" t="s">
        <v>215</v>
      </c>
      <c r="K62" s="11" t="s">
        <v>267</v>
      </c>
      <c r="L62" s="12" t="s">
        <v>268</v>
      </c>
      <c r="M62" s="13"/>
      <c r="N62" s="13"/>
    </row>
    <row r="63" spans="1:14" x14ac:dyDescent="0.25">
      <c r="A63" t="s">
        <v>38</v>
      </c>
      <c r="B63" s="26">
        <v>22.019900673680002</v>
      </c>
      <c r="C63" s="26">
        <v>32.450379940159998</v>
      </c>
      <c r="D63" s="4"/>
      <c r="E63" s="4"/>
      <c r="F63" s="4"/>
      <c r="G63" s="4"/>
      <c r="H63" s="4"/>
      <c r="I63" s="4"/>
      <c r="J63" s="4"/>
      <c r="K63" s="4"/>
      <c r="L63" s="4"/>
      <c r="M63" s="13">
        <f t="shared" si="0"/>
        <v>0</v>
      </c>
      <c r="N63" s="13">
        <f t="shared" si="1"/>
        <v>0</v>
      </c>
    </row>
    <row r="64" spans="1:14" x14ac:dyDescent="0.25">
      <c r="A64" t="s">
        <v>39</v>
      </c>
      <c r="B64" s="26">
        <v>23.178842814400003</v>
      </c>
      <c r="C64" s="26">
        <v>34.768264221599999</v>
      </c>
      <c r="D64" s="4"/>
      <c r="E64" s="4">
        <v>0</v>
      </c>
      <c r="F64" s="4"/>
      <c r="G64" s="4"/>
      <c r="H64" s="4">
        <v>0</v>
      </c>
      <c r="I64" s="4"/>
      <c r="J64" s="4"/>
      <c r="K64" s="4"/>
      <c r="L64" s="4"/>
      <c r="M64" s="13">
        <f t="shared" si="0"/>
        <v>0</v>
      </c>
      <c r="N64" s="13">
        <f t="shared" si="1"/>
        <v>0</v>
      </c>
    </row>
    <row r="65" spans="1:14" x14ac:dyDescent="0.25">
      <c r="A65" t="s">
        <v>40</v>
      </c>
      <c r="B65" s="26">
        <v>25.496727095840001</v>
      </c>
      <c r="C65" s="26">
        <v>37.086148503040008</v>
      </c>
      <c r="D65" s="4"/>
      <c r="E65" s="4"/>
      <c r="F65" s="4"/>
      <c r="G65" s="4"/>
      <c r="H65" s="4"/>
      <c r="I65" s="4"/>
      <c r="J65" s="4"/>
      <c r="K65" s="4"/>
      <c r="L65" s="4"/>
      <c r="M65" s="13">
        <f t="shared" si="0"/>
        <v>0</v>
      </c>
      <c r="N65" s="13">
        <f t="shared" si="1"/>
        <v>0</v>
      </c>
    </row>
    <row r="66" spans="1:14" x14ac:dyDescent="0.25">
      <c r="A66" t="s">
        <v>41</v>
      </c>
      <c r="B66" s="26">
        <v>27.814611377279995</v>
      </c>
      <c r="C66" s="26">
        <v>40.562974925199995</v>
      </c>
      <c r="D66" s="4"/>
      <c r="E66" s="4"/>
      <c r="F66" s="4"/>
      <c r="G66" s="4"/>
      <c r="H66" s="4"/>
      <c r="I66" s="4"/>
      <c r="J66" s="4"/>
      <c r="K66" s="4"/>
      <c r="L66" s="4"/>
      <c r="M66" s="13">
        <f t="shared" si="0"/>
        <v>0</v>
      </c>
      <c r="N66" s="13">
        <f t="shared" si="1"/>
        <v>0</v>
      </c>
    </row>
    <row r="67" spans="1:14" x14ac:dyDescent="0.25">
      <c r="A67" t="s">
        <v>42</v>
      </c>
      <c r="B67" s="26">
        <v>31.291437799439997</v>
      </c>
      <c r="C67" s="26">
        <v>46.357685628800006</v>
      </c>
      <c r="D67" s="4"/>
      <c r="E67" s="4"/>
      <c r="F67" s="4"/>
      <c r="G67" s="4"/>
      <c r="H67" s="4"/>
      <c r="I67" s="4"/>
      <c r="J67" s="4"/>
      <c r="K67" s="4"/>
      <c r="L67" s="4"/>
      <c r="M67" s="13">
        <f t="shared" si="0"/>
        <v>0</v>
      </c>
      <c r="N67" s="13">
        <f t="shared" si="1"/>
        <v>0</v>
      </c>
    </row>
    <row r="68" spans="1:14" x14ac:dyDescent="0.25">
      <c r="A68" t="s">
        <v>43</v>
      </c>
      <c r="B68" s="26">
        <v>33.609322080879998</v>
      </c>
      <c r="C68" s="26">
        <v>49.834512050960001</v>
      </c>
      <c r="D68" s="4"/>
      <c r="E68" s="4"/>
      <c r="F68" s="4"/>
      <c r="G68" s="4"/>
      <c r="H68" s="4"/>
      <c r="I68" s="4"/>
      <c r="J68" s="4"/>
      <c r="K68" s="4"/>
      <c r="L68" s="4"/>
      <c r="M68" s="13">
        <f t="shared" ref="M68:M131" si="2">IFERROR((ROUND((B68*D68)+((B68*E68)*1.15)+(B68*F68*1.35),2)),"REVISAR")</f>
        <v>0</v>
      </c>
      <c r="N68" s="13">
        <f t="shared" ref="N68:N131" si="3">IFERROR((ROUND((G68*C68)+(H68*C68*1.1)+(I68*C68*1.15)+(J68*C68*1.15*1.1)+(K68*C68*1.35)+(L68*C68*1.35*1.1),2)),"REVISAR")</f>
        <v>0</v>
      </c>
    </row>
    <row r="69" spans="1:14" x14ac:dyDescent="0.25">
      <c r="A69" t="s">
        <v>137</v>
      </c>
      <c r="B69" s="26">
        <v>37.086148503040008</v>
      </c>
      <c r="C69" s="26">
        <v>57.947107035999998</v>
      </c>
      <c r="D69" s="4"/>
      <c r="E69" s="4"/>
      <c r="F69" s="4"/>
      <c r="G69" s="4"/>
      <c r="H69" s="4"/>
      <c r="I69" s="4"/>
      <c r="J69" s="4"/>
      <c r="K69" s="4"/>
      <c r="L69" s="4"/>
      <c r="M69" s="13">
        <f t="shared" si="2"/>
        <v>0</v>
      </c>
      <c r="N69" s="13">
        <f t="shared" si="3"/>
        <v>0</v>
      </c>
    </row>
    <row r="70" spans="1:14" x14ac:dyDescent="0.25">
      <c r="A70" t="s">
        <v>138</v>
      </c>
      <c r="B70" s="26">
        <v>39.404032784480002</v>
      </c>
      <c r="C70" s="26">
        <v>61.42393345816</v>
      </c>
      <c r="D70" s="4"/>
      <c r="E70" s="4"/>
      <c r="F70" s="4"/>
      <c r="G70" s="4"/>
      <c r="H70" s="4"/>
      <c r="I70" s="4"/>
      <c r="J70" s="4"/>
      <c r="K70" s="4"/>
      <c r="L70" s="4"/>
      <c r="M70" s="13">
        <f t="shared" si="2"/>
        <v>0</v>
      </c>
      <c r="N70" s="13">
        <f t="shared" si="3"/>
        <v>0</v>
      </c>
    </row>
    <row r="71" spans="1:14" x14ac:dyDescent="0.25">
      <c r="A71" t="s">
        <v>44</v>
      </c>
      <c r="B71" s="26">
        <v>41.72191706592001</v>
      </c>
      <c r="C71" s="26">
        <v>64.900759880319995</v>
      </c>
      <c r="D71" s="4"/>
      <c r="E71" s="4"/>
      <c r="F71" s="4"/>
      <c r="G71" s="4"/>
      <c r="H71" s="4"/>
      <c r="I71" s="4"/>
      <c r="J71" s="4"/>
      <c r="K71" s="4"/>
      <c r="L71" s="4"/>
      <c r="M71" s="13">
        <f t="shared" si="2"/>
        <v>0</v>
      </c>
      <c r="N71" s="13">
        <f t="shared" si="3"/>
        <v>0</v>
      </c>
    </row>
    <row r="72" spans="1:14" x14ac:dyDescent="0.25">
      <c r="A72" t="s">
        <v>139</v>
      </c>
      <c r="B72" s="26">
        <v>42.880859206640004</v>
      </c>
      <c r="C72" s="26">
        <v>71.85441272464</v>
      </c>
      <c r="D72" s="4"/>
      <c r="E72" s="4"/>
      <c r="F72" s="4"/>
      <c r="G72" s="4"/>
      <c r="H72" s="4"/>
      <c r="I72" s="4"/>
      <c r="J72" s="4"/>
      <c r="K72" s="4"/>
      <c r="L72" s="4"/>
      <c r="M72" s="13">
        <f t="shared" si="2"/>
        <v>0</v>
      </c>
      <c r="N72" s="13">
        <f t="shared" si="3"/>
        <v>0</v>
      </c>
    </row>
    <row r="73" spans="1:14" x14ac:dyDescent="0.25">
      <c r="A73" t="s">
        <v>140</v>
      </c>
      <c r="B73" s="26">
        <v>45.198743488079998</v>
      </c>
      <c r="C73" s="26">
        <v>81.125949850399991</v>
      </c>
      <c r="D73" s="4"/>
      <c r="E73" s="4"/>
      <c r="F73" s="4"/>
      <c r="G73" s="4"/>
      <c r="H73" s="4"/>
      <c r="I73" s="4"/>
      <c r="J73" s="4"/>
      <c r="K73" s="4"/>
      <c r="L73" s="4"/>
      <c r="M73" s="13">
        <f t="shared" si="2"/>
        <v>0</v>
      </c>
      <c r="N73" s="13">
        <f t="shared" si="3"/>
        <v>0</v>
      </c>
    </row>
    <row r="74" spans="1:14" x14ac:dyDescent="0.25">
      <c r="D74" s="10" t="s">
        <v>112</v>
      </c>
      <c r="E74" s="11" t="s">
        <v>113</v>
      </c>
      <c r="F74" s="11" t="s">
        <v>114</v>
      </c>
      <c r="G74" s="11" t="s">
        <v>260</v>
      </c>
      <c r="H74" s="11" t="s">
        <v>214</v>
      </c>
      <c r="I74" s="11" t="s">
        <v>265</v>
      </c>
      <c r="J74" s="11" t="s">
        <v>215</v>
      </c>
      <c r="K74" s="11" t="s">
        <v>267</v>
      </c>
      <c r="L74" s="12" t="s">
        <v>268</v>
      </c>
      <c r="M74" s="13"/>
      <c r="N74" s="13"/>
    </row>
    <row r="75" spans="1:14" x14ac:dyDescent="0.25">
      <c r="A75" t="s">
        <v>45</v>
      </c>
      <c r="B75" s="26">
        <v>24.337784955120004</v>
      </c>
      <c r="C75" s="26">
        <v>34.768264221599999</v>
      </c>
      <c r="D75" s="4"/>
      <c r="E75" s="4"/>
      <c r="F75" s="4"/>
      <c r="G75" s="4"/>
      <c r="H75" s="4"/>
      <c r="I75" s="4"/>
      <c r="J75" s="4"/>
      <c r="K75" s="4"/>
      <c r="L75" s="4"/>
      <c r="M75" s="13">
        <f t="shared" si="2"/>
        <v>0</v>
      </c>
      <c r="N75" s="13">
        <f t="shared" si="3"/>
        <v>0</v>
      </c>
    </row>
    <row r="76" spans="1:14" x14ac:dyDescent="0.25">
      <c r="A76" t="s">
        <v>46</v>
      </c>
      <c r="B76" s="26">
        <v>25.496727095840001</v>
      </c>
      <c r="C76" s="26">
        <v>37.086148503040008</v>
      </c>
      <c r="D76" s="4"/>
      <c r="E76" s="4">
        <v>0</v>
      </c>
      <c r="F76" s="4"/>
      <c r="G76" s="4"/>
      <c r="H76" s="4">
        <v>0</v>
      </c>
      <c r="I76" s="4"/>
      <c r="J76" s="4"/>
      <c r="K76" s="4"/>
      <c r="L76" s="4"/>
      <c r="M76" s="13">
        <f t="shared" si="2"/>
        <v>0</v>
      </c>
      <c r="N76" s="13">
        <f t="shared" si="3"/>
        <v>0</v>
      </c>
    </row>
    <row r="77" spans="1:14" x14ac:dyDescent="0.25">
      <c r="A77" t="s">
        <v>47</v>
      </c>
      <c r="B77" s="26">
        <v>27.814611377279995</v>
      </c>
      <c r="C77" s="26">
        <v>39.404032784480002</v>
      </c>
      <c r="D77" s="4"/>
      <c r="E77" s="4"/>
      <c r="F77" s="4"/>
      <c r="G77" s="4"/>
      <c r="H77" s="4"/>
      <c r="I77" s="4"/>
      <c r="J77" s="4"/>
      <c r="K77" s="4"/>
      <c r="L77" s="4"/>
      <c r="M77" s="13">
        <f t="shared" si="2"/>
        <v>0</v>
      </c>
      <c r="N77" s="13">
        <f t="shared" si="3"/>
        <v>0</v>
      </c>
    </row>
    <row r="78" spans="1:14" x14ac:dyDescent="0.25">
      <c r="A78" t="s">
        <v>48</v>
      </c>
      <c r="B78" s="26">
        <v>30.132495658719996</v>
      </c>
      <c r="C78" s="26">
        <v>42.880859206640004</v>
      </c>
      <c r="D78" s="4"/>
      <c r="E78" s="4"/>
      <c r="F78" s="4"/>
      <c r="G78" s="4"/>
      <c r="H78" s="4"/>
      <c r="I78" s="4"/>
      <c r="J78" s="4"/>
      <c r="K78" s="4"/>
      <c r="L78" s="4"/>
      <c r="M78" s="13">
        <f t="shared" si="2"/>
        <v>0</v>
      </c>
      <c r="N78" s="13">
        <f t="shared" si="3"/>
        <v>0</v>
      </c>
    </row>
    <row r="79" spans="1:14" x14ac:dyDescent="0.25">
      <c r="A79" t="s">
        <v>49</v>
      </c>
      <c r="B79" s="26">
        <v>33.609322080879998</v>
      </c>
      <c r="C79" s="26">
        <v>47.516627769520007</v>
      </c>
      <c r="D79" s="4"/>
      <c r="E79" s="4"/>
      <c r="F79" s="4"/>
      <c r="G79" s="4"/>
      <c r="H79" s="4"/>
      <c r="I79" s="4"/>
      <c r="J79" s="4"/>
      <c r="K79" s="4"/>
      <c r="L79" s="4"/>
      <c r="M79" s="13">
        <f t="shared" si="2"/>
        <v>0</v>
      </c>
      <c r="N79" s="13">
        <f t="shared" si="3"/>
        <v>0</v>
      </c>
    </row>
    <row r="80" spans="1:14" x14ac:dyDescent="0.25">
      <c r="A80" t="s">
        <v>50</v>
      </c>
      <c r="B80" s="26">
        <v>35.92720636232</v>
      </c>
      <c r="C80" s="26">
        <v>54.470280613840004</v>
      </c>
      <c r="D80" s="4"/>
      <c r="E80" s="4"/>
      <c r="F80" s="4"/>
      <c r="G80" s="29"/>
      <c r="H80" s="29"/>
      <c r="I80" s="29"/>
      <c r="J80" s="29"/>
      <c r="K80" s="4"/>
      <c r="L80" s="4"/>
      <c r="M80" s="13">
        <f t="shared" si="2"/>
        <v>0</v>
      </c>
      <c r="N80" s="13">
        <f t="shared" si="3"/>
        <v>0</v>
      </c>
    </row>
    <row r="81" spans="1:14" x14ac:dyDescent="0.25">
      <c r="A81" t="s">
        <v>141</v>
      </c>
      <c r="B81" s="26">
        <v>38.245090643760001</v>
      </c>
      <c r="C81" s="26">
        <v>60.264991317439993</v>
      </c>
      <c r="D81" s="4"/>
      <c r="E81" s="4"/>
      <c r="F81" s="28"/>
      <c r="G81" s="17"/>
      <c r="H81" s="17"/>
      <c r="I81" s="17"/>
      <c r="J81" s="17"/>
      <c r="K81" s="17"/>
      <c r="L81" s="17"/>
      <c r="M81" s="13">
        <f t="shared" si="2"/>
        <v>0</v>
      </c>
      <c r="N81" s="13">
        <f t="shared" si="3"/>
        <v>0</v>
      </c>
    </row>
    <row r="82" spans="1:14" x14ac:dyDescent="0.25">
      <c r="A82" t="s">
        <v>142</v>
      </c>
      <c r="B82" s="26">
        <v>40.562974925199995</v>
      </c>
      <c r="C82" s="26">
        <v>64.900759880319995</v>
      </c>
      <c r="D82" s="4"/>
      <c r="E82" s="4"/>
      <c r="F82" s="28"/>
      <c r="G82" s="17"/>
      <c r="H82" s="17"/>
      <c r="I82" s="17"/>
      <c r="J82" s="17"/>
      <c r="K82" s="17"/>
      <c r="L82" s="17"/>
      <c r="M82" s="13">
        <f t="shared" si="2"/>
        <v>0</v>
      </c>
      <c r="N82" s="13">
        <f t="shared" si="3"/>
        <v>0</v>
      </c>
    </row>
    <row r="83" spans="1:14" x14ac:dyDescent="0.25">
      <c r="A83" t="s">
        <v>143</v>
      </c>
      <c r="B83" s="26">
        <v>42.880859206640004</v>
      </c>
      <c r="C83" s="26">
        <v>69.536528443199998</v>
      </c>
      <c r="D83" s="4"/>
      <c r="E83" s="4"/>
      <c r="F83" s="28"/>
      <c r="G83" s="17"/>
      <c r="H83" s="17"/>
      <c r="I83" s="17"/>
      <c r="J83" s="17"/>
      <c r="K83" s="17"/>
      <c r="L83" s="17"/>
      <c r="M83" s="13">
        <f t="shared" si="2"/>
        <v>0</v>
      </c>
      <c r="N83" s="13">
        <f t="shared" si="3"/>
        <v>0</v>
      </c>
    </row>
    <row r="84" spans="1:14" x14ac:dyDescent="0.25">
      <c r="A84" t="s">
        <v>144</v>
      </c>
      <c r="B84" s="26">
        <v>45.198743488079998</v>
      </c>
      <c r="C84" s="26">
        <v>75.331239146799987</v>
      </c>
      <c r="D84" s="4"/>
      <c r="E84" s="4"/>
      <c r="F84" s="28"/>
      <c r="G84" s="17"/>
      <c r="H84" s="17"/>
      <c r="I84" s="17"/>
      <c r="J84" s="17"/>
      <c r="K84" s="17"/>
      <c r="L84" s="17"/>
      <c r="M84" s="13">
        <f t="shared" si="2"/>
        <v>0</v>
      </c>
      <c r="N84" s="13">
        <f t="shared" si="3"/>
        <v>0</v>
      </c>
    </row>
    <row r="85" spans="1:14" x14ac:dyDescent="0.25">
      <c r="A85" t="s">
        <v>145</v>
      </c>
      <c r="B85" s="26">
        <v>47.516627769520007</v>
      </c>
      <c r="C85" s="26">
        <v>86.92066055399998</v>
      </c>
      <c r="D85" s="4"/>
      <c r="E85" s="4"/>
      <c r="F85" s="28"/>
      <c r="G85" s="17"/>
      <c r="H85" s="17"/>
      <c r="I85" s="17"/>
      <c r="J85" s="17"/>
      <c r="K85" s="17"/>
      <c r="L85" s="17"/>
      <c r="M85" s="13">
        <f t="shared" si="2"/>
        <v>0</v>
      </c>
      <c r="N85" s="13">
        <f t="shared" si="3"/>
        <v>0</v>
      </c>
    </row>
    <row r="86" spans="1:14" x14ac:dyDescent="0.25">
      <c r="D86" s="10" t="s">
        <v>112</v>
      </c>
      <c r="E86" s="11" t="s">
        <v>113</v>
      </c>
      <c r="F86" s="11" t="s">
        <v>114</v>
      </c>
      <c r="G86" s="11" t="s">
        <v>260</v>
      </c>
      <c r="H86" s="11" t="s">
        <v>214</v>
      </c>
      <c r="I86" s="11" t="s">
        <v>265</v>
      </c>
      <c r="J86" s="11" t="s">
        <v>215</v>
      </c>
      <c r="K86" s="11" t="s">
        <v>267</v>
      </c>
      <c r="L86" s="12" t="s">
        <v>268</v>
      </c>
      <c r="M86" s="13"/>
      <c r="N86" s="13"/>
    </row>
    <row r="87" spans="1:14" x14ac:dyDescent="0.25">
      <c r="A87" t="s">
        <v>51</v>
      </c>
      <c r="B87" s="26">
        <v>25.496727095840001</v>
      </c>
      <c r="C87" s="26">
        <v>35.92720636232</v>
      </c>
      <c r="D87" s="4"/>
      <c r="E87" s="4"/>
      <c r="F87" s="4"/>
      <c r="G87" s="4"/>
      <c r="H87" s="4"/>
      <c r="I87" s="4"/>
      <c r="J87" s="4"/>
      <c r="K87" s="4"/>
      <c r="L87" s="4"/>
      <c r="M87" s="13">
        <f t="shared" si="2"/>
        <v>0</v>
      </c>
      <c r="N87" s="13">
        <f t="shared" si="3"/>
        <v>0</v>
      </c>
    </row>
    <row r="88" spans="1:14" x14ac:dyDescent="0.25">
      <c r="A88" t="s">
        <v>52</v>
      </c>
      <c r="B88" s="26">
        <v>26.655669236560001</v>
      </c>
      <c r="C88" s="26">
        <v>38.245090643760001</v>
      </c>
      <c r="D88" s="4"/>
      <c r="E88" s="4">
        <v>0</v>
      </c>
      <c r="F88" s="4"/>
      <c r="G88" s="4"/>
      <c r="H88" s="4">
        <v>0</v>
      </c>
      <c r="I88" s="4"/>
      <c r="J88" s="4"/>
      <c r="K88" s="4"/>
      <c r="L88" s="4"/>
      <c r="M88" s="13">
        <f t="shared" si="2"/>
        <v>0</v>
      </c>
      <c r="N88" s="13">
        <f t="shared" si="3"/>
        <v>0</v>
      </c>
    </row>
    <row r="89" spans="1:14" x14ac:dyDescent="0.25">
      <c r="A89" t="s">
        <v>53</v>
      </c>
      <c r="B89" s="26">
        <v>28.973553517999999</v>
      </c>
      <c r="C89" s="26">
        <v>40.562974925199995</v>
      </c>
      <c r="D89" s="4"/>
      <c r="E89" s="4"/>
      <c r="F89" s="4"/>
      <c r="G89" s="4"/>
      <c r="H89" s="4"/>
      <c r="I89" s="4"/>
      <c r="J89" s="4"/>
      <c r="K89" s="4"/>
      <c r="L89" s="4"/>
      <c r="M89" s="13">
        <f t="shared" si="2"/>
        <v>0</v>
      </c>
      <c r="N89" s="13">
        <f t="shared" si="3"/>
        <v>0</v>
      </c>
    </row>
    <row r="90" spans="1:14" x14ac:dyDescent="0.25">
      <c r="A90" t="s">
        <v>54</v>
      </c>
      <c r="B90" s="26">
        <v>31.291437799439997</v>
      </c>
      <c r="C90" s="26">
        <v>46.357685628800006</v>
      </c>
      <c r="D90" s="4"/>
      <c r="E90" s="4"/>
      <c r="F90" s="4"/>
      <c r="G90" s="4"/>
      <c r="H90" s="4"/>
      <c r="I90" s="4"/>
      <c r="J90" s="4"/>
      <c r="K90" s="4"/>
      <c r="L90" s="4"/>
      <c r="M90" s="13">
        <f t="shared" si="2"/>
        <v>0</v>
      </c>
      <c r="N90" s="13">
        <f t="shared" si="3"/>
        <v>0</v>
      </c>
    </row>
    <row r="91" spans="1:14" x14ac:dyDescent="0.25">
      <c r="A91" t="s">
        <v>55</v>
      </c>
      <c r="B91" s="26">
        <v>35.92720636232</v>
      </c>
      <c r="C91" s="26">
        <v>48.675569910240007</v>
      </c>
      <c r="D91" s="4"/>
      <c r="E91" s="4"/>
      <c r="F91" s="4"/>
      <c r="G91" s="4"/>
      <c r="H91" s="4"/>
      <c r="I91" s="4"/>
      <c r="J91" s="4"/>
      <c r="K91" s="4"/>
      <c r="L91" s="4"/>
      <c r="M91" s="13">
        <f t="shared" si="2"/>
        <v>0</v>
      </c>
      <c r="N91" s="13">
        <f t="shared" si="3"/>
        <v>0</v>
      </c>
    </row>
    <row r="92" spans="1:14" x14ac:dyDescent="0.25">
      <c r="A92" t="s">
        <v>56</v>
      </c>
      <c r="B92" s="26">
        <v>39.404032784480002</v>
      </c>
      <c r="C92" s="26">
        <v>56.788164895279998</v>
      </c>
      <c r="D92" s="4"/>
      <c r="E92" s="4"/>
      <c r="F92" s="4"/>
      <c r="G92" s="29"/>
      <c r="H92" s="29"/>
      <c r="I92" s="29"/>
      <c r="J92" s="29"/>
      <c r="K92" s="4"/>
      <c r="L92" s="4"/>
      <c r="M92" s="13">
        <f t="shared" si="2"/>
        <v>0</v>
      </c>
      <c r="N92" s="13">
        <f t="shared" si="3"/>
        <v>0</v>
      </c>
    </row>
    <row r="93" spans="1:14" x14ac:dyDescent="0.25">
      <c r="A93" t="s">
        <v>146</v>
      </c>
      <c r="B93" s="26">
        <v>41.72191706592001</v>
      </c>
      <c r="C93" s="13"/>
      <c r="D93" s="4"/>
      <c r="E93" s="4"/>
      <c r="F93" s="28"/>
      <c r="G93" s="31"/>
      <c r="H93" s="30"/>
      <c r="I93" s="30"/>
      <c r="J93" s="30"/>
      <c r="K93" s="1"/>
      <c r="L93" s="1"/>
      <c r="M93" s="13">
        <f t="shared" si="2"/>
        <v>0</v>
      </c>
      <c r="N93" s="13">
        <f t="shared" si="3"/>
        <v>0</v>
      </c>
    </row>
    <row r="94" spans="1:14" x14ac:dyDescent="0.25">
      <c r="A94" t="s">
        <v>147</v>
      </c>
      <c r="B94" s="26">
        <v>42.880859206640004</v>
      </c>
      <c r="C94" s="13"/>
      <c r="D94" s="4"/>
      <c r="E94" s="4"/>
      <c r="F94" s="28"/>
      <c r="G94" s="32"/>
      <c r="I94" s="1"/>
      <c r="J94" s="1"/>
      <c r="K94" s="1"/>
      <c r="L94" s="1"/>
      <c r="M94" s="13">
        <f t="shared" si="2"/>
        <v>0</v>
      </c>
      <c r="N94" s="13">
        <f t="shared" si="3"/>
        <v>0</v>
      </c>
    </row>
    <row r="95" spans="1:14" x14ac:dyDescent="0.25">
      <c r="A95" t="s">
        <v>148</v>
      </c>
      <c r="B95" s="26">
        <v>45.198743488079998</v>
      </c>
      <c r="C95" s="13"/>
      <c r="D95" s="4"/>
      <c r="E95" s="4"/>
      <c r="F95" s="28"/>
      <c r="G95" s="32"/>
      <c r="I95" s="1"/>
      <c r="J95" s="1"/>
      <c r="K95" s="1"/>
      <c r="L95" s="1"/>
      <c r="M95" s="13">
        <f t="shared" si="2"/>
        <v>0</v>
      </c>
      <c r="N95" s="13">
        <f t="shared" si="3"/>
        <v>0</v>
      </c>
    </row>
    <row r="96" spans="1:14" x14ac:dyDescent="0.25">
      <c r="A96" t="s">
        <v>149</v>
      </c>
      <c r="B96" s="26">
        <v>47.516627769520007</v>
      </c>
      <c r="C96" s="13"/>
      <c r="D96" s="4"/>
      <c r="E96" s="4"/>
      <c r="F96" s="28"/>
      <c r="G96" s="32"/>
      <c r="I96" s="1"/>
      <c r="J96" s="1"/>
      <c r="K96" s="1"/>
      <c r="L96" s="1"/>
      <c r="M96" s="13">
        <f t="shared" si="2"/>
        <v>0</v>
      </c>
      <c r="N96" s="13">
        <f t="shared" si="3"/>
        <v>0</v>
      </c>
    </row>
    <row r="97" spans="1:14" x14ac:dyDescent="0.25">
      <c r="A97" t="s">
        <v>150</v>
      </c>
      <c r="B97" s="26">
        <v>49.834512050960001</v>
      </c>
      <c r="C97" s="13"/>
      <c r="D97" s="4"/>
      <c r="E97" s="4"/>
      <c r="F97" s="28"/>
      <c r="G97" s="33"/>
      <c r="H97" s="34"/>
      <c r="I97" s="34"/>
      <c r="J97" s="34"/>
      <c r="K97" s="1"/>
      <c r="L97" s="1"/>
      <c r="M97" s="13">
        <f t="shared" si="2"/>
        <v>0</v>
      </c>
      <c r="N97" s="13">
        <f t="shared" si="3"/>
        <v>0</v>
      </c>
    </row>
    <row r="98" spans="1:14" x14ac:dyDescent="0.25">
      <c r="D98" s="10" t="s">
        <v>112</v>
      </c>
      <c r="E98" s="11" t="s">
        <v>113</v>
      </c>
      <c r="F98" s="11" t="s">
        <v>114</v>
      </c>
      <c r="G98" s="11" t="s">
        <v>260</v>
      </c>
      <c r="H98" s="11" t="s">
        <v>214</v>
      </c>
      <c r="I98" s="11" t="s">
        <v>265</v>
      </c>
      <c r="J98" s="11" t="s">
        <v>215</v>
      </c>
      <c r="K98" s="11" t="s">
        <v>267</v>
      </c>
      <c r="L98" s="12" t="s">
        <v>268</v>
      </c>
      <c r="M98" s="13"/>
      <c r="N98" s="13"/>
    </row>
    <row r="99" spans="1:14" x14ac:dyDescent="0.25">
      <c r="A99" t="s">
        <v>57</v>
      </c>
      <c r="B99" s="26">
        <v>25.496727095840001</v>
      </c>
      <c r="C99" s="26">
        <v>37.086148503040008</v>
      </c>
      <c r="D99" s="4"/>
      <c r="E99" s="4"/>
      <c r="F99" s="4"/>
      <c r="G99" s="4"/>
      <c r="H99" s="4"/>
      <c r="I99" s="4"/>
      <c r="J99" s="28"/>
      <c r="K99" s="4"/>
      <c r="L99" s="4"/>
      <c r="M99" s="13">
        <f t="shared" si="2"/>
        <v>0</v>
      </c>
      <c r="N99" s="13">
        <f t="shared" si="3"/>
        <v>0</v>
      </c>
    </row>
    <row r="100" spans="1:14" x14ac:dyDescent="0.25">
      <c r="A100" t="s">
        <v>58</v>
      </c>
      <c r="B100" s="26">
        <v>27.814611377279995</v>
      </c>
      <c r="C100" s="26">
        <v>39.404032784480002</v>
      </c>
      <c r="D100" s="4"/>
      <c r="E100" s="4">
        <v>0</v>
      </c>
      <c r="F100" s="4"/>
      <c r="G100" s="4"/>
      <c r="H100" s="4">
        <v>0</v>
      </c>
      <c r="I100" s="4"/>
      <c r="J100" s="28"/>
      <c r="K100" s="4"/>
      <c r="L100" s="4"/>
      <c r="M100" s="13">
        <f t="shared" si="2"/>
        <v>0</v>
      </c>
      <c r="N100" s="13">
        <f t="shared" si="3"/>
        <v>0</v>
      </c>
    </row>
    <row r="101" spans="1:14" x14ac:dyDescent="0.25">
      <c r="A101" t="s">
        <v>59</v>
      </c>
      <c r="B101" s="26">
        <v>30.132495658719996</v>
      </c>
      <c r="C101" s="26">
        <v>42.880859206640004</v>
      </c>
      <c r="D101" s="4"/>
      <c r="E101" s="4"/>
      <c r="F101" s="4"/>
      <c r="G101" s="4"/>
      <c r="H101" s="4"/>
      <c r="I101" s="4"/>
      <c r="J101" s="28"/>
      <c r="K101" s="4"/>
      <c r="L101" s="4"/>
      <c r="M101" s="13">
        <f t="shared" si="2"/>
        <v>0</v>
      </c>
      <c r="N101" s="13">
        <f t="shared" si="3"/>
        <v>0</v>
      </c>
    </row>
    <row r="102" spans="1:14" x14ac:dyDescent="0.25">
      <c r="A102" t="s">
        <v>60</v>
      </c>
      <c r="B102" s="26">
        <v>33.609322080879998</v>
      </c>
      <c r="C102" s="26">
        <v>48.675569910240007</v>
      </c>
      <c r="D102" s="4"/>
      <c r="E102" s="4"/>
      <c r="F102" s="4"/>
      <c r="G102" s="4"/>
      <c r="H102" s="4"/>
      <c r="I102" s="4"/>
      <c r="J102" s="28"/>
      <c r="K102" s="4"/>
      <c r="L102" s="4"/>
      <c r="M102" s="13">
        <f t="shared" si="2"/>
        <v>0</v>
      </c>
      <c r="N102" s="13">
        <f t="shared" si="3"/>
        <v>0</v>
      </c>
    </row>
    <row r="103" spans="1:14" x14ac:dyDescent="0.25">
      <c r="A103" t="s">
        <v>61</v>
      </c>
      <c r="B103" s="26">
        <v>37.086148503040008</v>
      </c>
      <c r="C103" s="26">
        <v>50.993454191680001</v>
      </c>
      <c r="D103" s="4"/>
      <c r="E103" s="4"/>
      <c r="F103" s="4"/>
      <c r="G103" s="4"/>
      <c r="H103" s="4"/>
      <c r="I103" s="4"/>
      <c r="J103" s="28"/>
      <c r="K103" s="4"/>
      <c r="L103" s="4"/>
      <c r="M103" s="13">
        <f t="shared" si="2"/>
        <v>0</v>
      </c>
      <c r="N103" s="13">
        <f t="shared" si="3"/>
        <v>0</v>
      </c>
    </row>
    <row r="104" spans="1:14" s="2" customFormat="1" x14ac:dyDescent="0.25">
      <c r="A104" t="s">
        <v>62</v>
      </c>
      <c r="B104" s="26">
        <v>41.72191706592001</v>
      </c>
      <c r="C104" s="26">
        <v>59.106049176719999</v>
      </c>
      <c r="D104" s="4"/>
      <c r="E104" s="4"/>
      <c r="F104" s="4"/>
      <c r="G104" s="4"/>
      <c r="H104" s="4"/>
      <c r="I104" s="4"/>
      <c r="J104" s="28"/>
      <c r="K104" s="4"/>
      <c r="L104" s="4"/>
      <c r="M104" s="13">
        <f t="shared" si="2"/>
        <v>0</v>
      </c>
      <c r="N104" s="13">
        <f t="shared" si="3"/>
        <v>0</v>
      </c>
    </row>
    <row r="105" spans="1:14" s="2" customFormat="1" x14ac:dyDescent="0.25">
      <c r="A105" t="s">
        <v>8</v>
      </c>
      <c r="C105"/>
      <c r="D105" s="10" t="s">
        <v>112</v>
      </c>
      <c r="E105" s="11" t="s">
        <v>113</v>
      </c>
      <c r="F105" s="11" t="s">
        <v>114</v>
      </c>
      <c r="G105" s="11" t="s">
        <v>260</v>
      </c>
      <c r="H105" s="11" t="s">
        <v>214</v>
      </c>
      <c r="I105" s="11" t="s">
        <v>265</v>
      </c>
      <c r="J105" s="11" t="s">
        <v>215</v>
      </c>
      <c r="K105" s="11" t="s">
        <v>267</v>
      </c>
      <c r="L105" s="12" t="s">
        <v>268</v>
      </c>
      <c r="M105" s="13"/>
      <c r="N105" s="13"/>
    </row>
    <row r="106" spans="1:14" s="2" customFormat="1" x14ac:dyDescent="0.25">
      <c r="A106" t="s">
        <v>63</v>
      </c>
      <c r="B106" s="26">
        <v>26.655669236560001</v>
      </c>
      <c r="C106" s="26">
        <v>38.245090643760001</v>
      </c>
      <c r="D106" s="4"/>
      <c r="E106" s="4"/>
      <c r="F106" s="4"/>
      <c r="G106" s="4"/>
      <c r="H106" s="4"/>
      <c r="I106" s="4"/>
      <c r="J106" s="28"/>
      <c r="K106" s="4"/>
      <c r="L106" s="4"/>
      <c r="M106" s="13">
        <f t="shared" si="2"/>
        <v>0</v>
      </c>
      <c r="N106" s="13">
        <f t="shared" si="3"/>
        <v>0</v>
      </c>
    </row>
    <row r="107" spans="1:14" s="2" customFormat="1" x14ac:dyDescent="0.25">
      <c r="A107" t="s">
        <v>64</v>
      </c>
      <c r="B107" s="26">
        <v>28.973553517999999</v>
      </c>
      <c r="C107" s="26">
        <v>41.72191706592001</v>
      </c>
      <c r="D107" s="4"/>
      <c r="E107" s="4">
        <v>0</v>
      </c>
      <c r="F107" s="4"/>
      <c r="G107" s="4"/>
      <c r="H107" s="4">
        <v>0</v>
      </c>
      <c r="I107" s="4"/>
      <c r="J107" s="28"/>
      <c r="K107" s="4"/>
      <c r="L107" s="4"/>
      <c r="M107" s="13">
        <f t="shared" si="2"/>
        <v>0</v>
      </c>
      <c r="N107" s="13">
        <f t="shared" si="3"/>
        <v>0</v>
      </c>
    </row>
    <row r="108" spans="1:14" s="2" customFormat="1" x14ac:dyDescent="0.25">
      <c r="A108" t="s">
        <v>65</v>
      </c>
      <c r="B108" s="26">
        <v>31.291437799439997</v>
      </c>
      <c r="C108" s="26">
        <v>45.198743488079998</v>
      </c>
      <c r="D108" s="4"/>
      <c r="E108" s="4"/>
      <c r="F108" s="4"/>
      <c r="G108" s="4"/>
      <c r="H108" s="4"/>
      <c r="I108" s="4"/>
      <c r="J108" s="28"/>
      <c r="K108" s="4"/>
      <c r="L108" s="4"/>
      <c r="M108" s="13">
        <f t="shared" si="2"/>
        <v>0</v>
      </c>
      <c r="N108" s="13">
        <f t="shared" si="3"/>
        <v>0</v>
      </c>
    </row>
    <row r="109" spans="1:14" s="2" customFormat="1" x14ac:dyDescent="0.25">
      <c r="A109" t="s">
        <v>66</v>
      </c>
      <c r="B109" s="26">
        <v>34.768264221599999</v>
      </c>
      <c r="C109" s="26">
        <v>49.834512050960001</v>
      </c>
      <c r="D109" s="4"/>
      <c r="E109" s="4"/>
      <c r="F109" s="4"/>
      <c r="G109" s="4"/>
      <c r="H109" s="4"/>
      <c r="I109" s="4"/>
      <c r="J109" s="28"/>
      <c r="K109" s="4"/>
      <c r="L109" s="4"/>
      <c r="M109" s="13">
        <f t="shared" si="2"/>
        <v>0</v>
      </c>
      <c r="N109" s="13">
        <f t="shared" si="3"/>
        <v>0</v>
      </c>
    </row>
    <row r="110" spans="1:14" s="2" customFormat="1" x14ac:dyDescent="0.25">
      <c r="A110" t="s">
        <v>67</v>
      </c>
      <c r="B110" s="26">
        <v>38.245090643760001</v>
      </c>
      <c r="C110" s="26">
        <v>53.311338473120003</v>
      </c>
      <c r="D110" s="4"/>
      <c r="E110" s="4"/>
      <c r="F110" s="4"/>
      <c r="G110" s="4"/>
      <c r="H110" s="4"/>
      <c r="I110" s="4"/>
      <c r="J110" s="28"/>
      <c r="K110" s="4"/>
      <c r="L110" s="4"/>
      <c r="M110" s="13">
        <f t="shared" si="2"/>
        <v>0</v>
      </c>
      <c r="N110" s="13">
        <f t="shared" si="3"/>
        <v>0</v>
      </c>
    </row>
    <row r="111" spans="1:14" s="2" customFormat="1" x14ac:dyDescent="0.25">
      <c r="A111" t="s">
        <v>68</v>
      </c>
      <c r="B111" s="26">
        <v>42.880859206640004</v>
      </c>
      <c r="C111" s="26">
        <v>61.42393345816</v>
      </c>
      <c r="D111" s="4"/>
      <c r="E111" s="4"/>
      <c r="F111" s="4"/>
      <c r="G111" s="4"/>
      <c r="H111" s="4"/>
      <c r="I111" s="4"/>
      <c r="J111" s="28"/>
      <c r="K111" s="4"/>
      <c r="L111" s="4"/>
      <c r="M111" s="13">
        <f t="shared" si="2"/>
        <v>0</v>
      </c>
      <c r="N111" s="13">
        <f t="shared" si="3"/>
        <v>0</v>
      </c>
    </row>
    <row r="112" spans="1:14" s="2" customFormat="1" x14ac:dyDescent="0.25">
      <c r="A112" t="s">
        <v>8</v>
      </c>
      <c r="C112"/>
      <c r="D112" s="10" t="s">
        <v>112</v>
      </c>
      <c r="E112" s="11" t="s">
        <v>113</v>
      </c>
      <c r="F112" s="11" t="s">
        <v>114</v>
      </c>
      <c r="G112" s="11" t="s">
        <v>260</v>
      </c>
      <c r="H112" s="11" t="s">
        <v>214</v>
      </c>
      <c r="I112" s="11" t="s">
        <v>265</v>
      </c>
      <c r="J112" s="11" t="s">
        <v>215</v>
      </c>
      <c r="K112" s="11" t="s">
        <v>267</v>
      </c>
      <c r="L112" s="12" t="s">
        <v>268</v>
      </c>
      <c r="M112" s="13"/>
      <c r="N112" s="13"/>
    </row>
    <row r="113" spans="1:14" s="2" customFormat="1" x14ac:dyDescent="0.25">
      <c r="A113" t="s">
        <v>69</v>
      </c>
      <c r="B113" s="26">
        <v>27.814611377279995</v>
      </c>
      <c r="C113" s="26">
        <v>39.404032784480002</v>
      </c>
      <c r="D113" s="4"/>
      <c r="E113" s="4"/>
      <c r="F113" s="4"/>
      <c r="G113" s="4"/>
      <c r="H113" s="4"/>
      <c r="I113" s="4"/>
      <c r="J113" s="28"/>
      <c r="K113" s="4"/>
      <c r="L113" s="4"/>
      <c r="M113" s="13">
        <f t="shared" si="2"/>
        <v>0</v>
      </c>
      <c r="N113" s="13">
        <f t="shared" si="3"/>
        <v>0</v>
      </c>
    </row>
    <row r="114" spans="1:14" s="2" customFormat="1" x14ac:dyDescent="0.25">
      <c r="A114" t="s">
        <v>70</v>
      </c>
      <c r="B114" s="26">
        <v>30.132495658719996</v>
      </c>
      <c r="C114" s="26">
        <v>41.72191706592001</v>
      </c>
      <c r="D114" s="4"/>
      <c r="E114" s="4">
        <v>0</v>
      </c>
      <c r="F114" s="4"/>
      <c r="G114" s="4"/>
      <c r="H114" s="4">
        <v>0</v>
      </c>
      <c r="I114" s="4"/>
      <c r="J114" s="28"/>
      <c r="K114" s="4"/>
      <c r="L114" s="4"/>
      <c r="M114" s="13">
        <f t="shared" si="2"/>
        <v>0</v>
      </c>
      <c r="N114" s="13">
        <f t="shared" si="3"/>
        <v>0</v>
      </c>
    </row>
    <row r="115" spans="1:14" s="2" customFormat="1" x14ac:dyDescent="0.25">
      <c r="A115" t="s">
        <v>71</v>
      </c>
      <c r="B115" s="26">
        <v>32.450379940159998</v>
      </c>
      <c r="C115" s="26">
        <v>45.198743488079998</v>
      </c>
      <c r="D115" s="4"/>
      <c r="E115" s="4"/>
      <c r="F115" s="4"/>
      <c r="G115" s="4"/>
      <c r="H115" s="4"/>
      <c r="I115" s="4"/>
      <c r="J115" s="28"/>
      <c r="K115" s="4"/>
      <c r="L115" s="4"/>
      <c r="M115" s="13">
        <f t="shared" si="2"/>
        <v>0</v>
      </c>
      <c r="N115" s="13">
        <f t="shared" si="3"/>
        <v>0</v>
      </c>
    </row>
    <row r="116" spans="1:14" s="2" customFormat="1" x14ac:dyDescent="0.25">
      <c r="A116" t="s">
        <v>72</v>
      </c>
      <c r="B116" s="26">
        <v>35.92720636232</v>
      </c>
      <c r="C116" s="26">
        <v>52.152396332400009</v>
      </c>
      <c r="D116" s="4"/>
      <c r="E116" s="4"/>
      <c r="F116" s="4"/>
      <c r="G116" s="4"/>
      <c r="H116" s="4"/>
      <c r="I116" s="4"/>
      <c r="J116" s="28"/>
      <c r="K116" s="4"/>
      <c r="L116" s="4"/>
      <c r="M116" s="13">
        <f t="shared" si="2"/>
        <v>0</v>
      </c>
      <c r="N116" s="13">
        <f t="shared" si="3"/>
        <v>0</v>
      </c>
    </row>
    <row r="117" spans="1:14" s="2" customFormat="1" x14ac:dyDescent="0.25">
      <c r="A117" t="s">
        <v>73</v>
      </c>
      <c r="B117" s="26">
        <v>39.404032784480002</v>
      </c>
      <c r="C117" s="26">
        <v>55.62922275455999</v>
      </c>
      <c r="D117" s="4"/>
      <c r="E117" s="4"/>
      <c r="F117" s="4"/>
      <c r="G117" s="4"/>
      <c r="H117" s="4"/>
      <c r="I117" s="4"/>
      <c r="J117" s="28"/>
      <c r="K117" s="4"/>
      <c r="L117" s="4"/>
      <c r="M117" s="13">
        <f t="shared" si="2"/>
        <v>0</v>
      </c>
      <c r="N117" s="13">
        <f t="shared" si="3"/>
        <v>0</v>
      </c>
    </row>
    <row r="118" spans="1:14" s="2" customFormat="1" x14ac:dyDescent="0.25">
      <c r="A118" t="s">
        <v>74</v>
      </c>
      <c r="B118" s="26">
        <v>44.039801347360005</v>
      </c>
      <c r="C118" s="26">
        <v>63.741817739600002</v>
      </c>
      <c r="D118" s="4"/>
      <c r="E118" s="4"/>
      <c r="F118" s="4"/>
      <c r="G118" s="29"/>
      <c r="H118" s="29"/>
      <c r="I118" s="29"/>
      <c r="J118" s="37"/>
      <c r="K118" s="29"/>
      <c r="L118" s="29"/>
      <c r="M118" s="13">
        <f t="shared" si="2"/>
        <v>0</v>
      </c>
      <c r="N118" s="13">
        <f t="shared" si="3"/>
        <v>0</v>
      </c>
    </row>
    <row r="119" spans="1:14" s="2" customFormat="1" x14ac:dyDescent="0.25">
      <c r="A119" t="s">
        <v>151</v>
      </c>
      <c r="B119" s="26">
        <v>46.357685628800006</v>
      </c>
      <c r="C119" s="23"/>
      <c r="D119" s="4"/>
      <c r="E119" s="4"/>
      <c r="F119" s="28"/>
      <c r="G119" s="31"/>
      <c r="H119" s="30"/>
      <c r="I119" s="30"/>
      <c r="J119" s="30"/>
      <c r="K119" s="30"/>
      <c r="L119" s="30"/>
      <c r="M119" s="13">
        <f t="shared" si="2"/>
        <v>0</v>
      </c>
      <c r="N119" s="13">
        <f t="shared" si="3"/>
        <v>0</v>
      </c>
    </row>
    <row r="120" spans="1:14" s="2" customFormat="1" x14ac:dyDescent="0.25">
      <c r="A120" t="s">
        <v>152</v>
      </c>
      <c r="B120" s="26">
        <v>48.675569910240007</v>
      </c>
      <c r="C120" s="23"/>
      <c r="D120" s="4"/>
      <c r="E120" s="4"/>
      <c r="F120" s="28"/>
      <c r="G120" s="32"/>
      <c r="H120" s="1"/>
      <c r="I120" s="1"/>
      <c r="J120" s="1"/>
      <c r="K120" s="1"/>
      <c r="L120" s="1"/>
      <c r="M120" s="13">
        <f t="shared" si="2"/>
        <v>0</v>
      </c>
      <c r="N120" s="13">
        <f t="shared" si="3"/>
        <v>0</v>
      </c>
    </row>
    <row r="121" spans="1:14" s="2" customFormat="1" x14ac:dyDescent="0.25">
      <c r="A121" t="s">
        <v>153</v>
      </c>
      <c r="B121" s="26">
        <v>54.470280613840004</v>
      </c>
      <c r="C121" s="23"/>
      <c r="D121" s="4"/>
      <c r="E121" s="4"/>
      <c r="F121" s="28"/>
      <c r="G121" s="32"/>
      <c r="H121" s="1"/>
      <c r="I121" s="1"/>
      <c r="J121" s="1"/>
      <c r="K121" s="1"/>
      <c r="L121" s="1"/>
      <c r="M121" s="13">
        <f t="shared" si="2"/>
        <v>0</v>
      </c>
      <c r="N121" s="13">
        <f t="shared" si="3"/>
        <v>0</v>
      </c>
    </row>
    <row r="122" spans="1:14" s="2" customFormat="1" x14ac:dyDescent="0.25">
      <c r="A122" t="s">
        <v>154</v>
      </c>
      <c r="B122" s="26">
        <v>56.788164895279998</v>
      </c>
      <c r="C122" s="23"/>
      <c r="D122" s="4"/>
      <c r="E122" s="4"/>
      <c r="F122" s="28"/>
      <c r="G122" s="32"/>
      <c r="H122" s="1"/>
      <c r="I122" s="1"/>
      <c r="J122" s="1"/>
      <c r="K122" s="1"/>
      <c r="L122" s="1"/>
      <c r="M122" s="13">
        <f t="shared" si="2"/>
        <v>0</v>
      </c>
      <c r="N122" s="13">
        <f t="shared" si="3"/>
        <v>0</v>
      </c>
    </row>
    <row r="123" spans="1:14" s="2" customFormat="1" x14ac:dyDescent="0.25">
      <c r="A123" t="s">
        <v>155</v>
      </c>
      <c r="B123" s="26">
        <v>60.264991317439993</v>
      </c>
      <c r="C123" s="23"/>
      <c r="D123" s="4"/>
      <c r="E123" s="4"/>
      <c r="F123" s="28"/>
      <c r="G123" s="32"/>
      <c r="H123" s="1"/>
      <c r="I123" s="1"/>
      <c r="J123" s="1"/>
      <c r="K123" s="1"/>
      <c r="L123" s="1"/>
      <c r="M123" s="13">
        <f t="shared" si="2"/>
        <v>0</v>
      </c>
      <c r="N123" s="13">
        <f t="shared" si="3"/>
        <v>0</v>
      </c>
    </row>
    <row r="124" spans="1:14" s="2" customFormat="1" x14ac:dyDescent="0.25">
      <c r="A124" t="s">
        <v>8</v>
      </c>
      <c r="C124"/>
      <c r="D124" s="10" t="s">
        <v>112</v>
      </c>
      <c r="E124" s="11" t="s">
        <v>113</v>
      </c>
      <c r="F124" s="11" t="s">
        <v>114</v>
      </c>
      <c r="G124" s="24" t="s">
        <v>260</v>
      </c>
      <c r="H124" s="24" t="s">
        <v>214</v>
      </c>
      <c r="I124" s="24" t="s">
        <v>265</v>
      </c>
      <c r="J124" s="24" t="s">
        <v>215</v>
      </c>
      <c r="K124" s="24" t="s">
        <v>267</v>
      </c>
      <c r="L124" s="25" t="s">
        <v>268</v>
      </c>
      <c r="M124" s="13"/>
      <c r="N124" s="13"/>
    </row>
    <row r="125" spans="1:14" s="2" customFormat="1" x14ac:dyDescent="0.25">
      <c r="A125" t="s">
        <v>75</v>
      </c>
      <c r="B125" s="26">
        <v>27.814611377279995</v>
      </c>
      <c r="C125" s="26">
        <v>40.562974925199995</v>
      </c>
      <c r="D125" s="4"/>
      <c r="E125" s="4"/>
      <c r="F125" s="4"/>
      <c r="G125" s="4"/>
      <c r="H125" s="4"/>
      <c r="I125" s="4"/>
      <c r="J125" s="28"/>
      <c r="K125" s="4"/>
      <c r="L125" s="4"/>
      <c r="M125" s="13">
        <f t="shared" si="2"/>
        <v>0</v>
      </c>
      <c r="N125" s="13">
        <f t="shared" si="3"/>
        <v>0</v>
      </c>
    </row>
    <row r="126" spans="1:14" s="2" customFormat="1" x14ac:dyDescent="0.25">
      <c r="A126" t="s">
        <v>76</v>
      </c>
      <c r="B126" s="26">
        <v>31.291437799439997</v>
      </c>
      <c r="C126" s="26">
        <v>42.880859206640004</v>
      </c>
      <c r="D126" s="4"/>
      <c r="E126" s="4">
        <v>0</v>
      </c>
      <c r="F126" s="4"/>
      <c r="G126" s="4"/>
      <c r="H126" s="4">
        <v>0</v>
      </c>
      <c r="I126" s="4"/>
      <c r="J126" s="28"/>
      <c r="K126" s="4"/>
      <c r="L126" s="4"/>
      <c r="M126" s="13">
        <f t="shared" si="2"/>
        <v>0</v>
      </c>
      <c r="N126" s="13">
        <f t="shared" si="3"/>
        <v>0</v>
      </c>
    </row>
    <row r="127" spans="1:14" s="2" customFormat="1" x14ac:dyDescent="0.25">
      <c r="A127" t="s">
        <v>77</v>
      </c>
      <c r="B127" s="26">
        <v>33.609322080879998</v>
      </c>
      <c r="C127" s="26">
        <v>47.516627769520007</v>
      </c>
      <c r="D127" s="4"/>
      <c r="E127" s="4"/>
      <c r="F127" s="4"/>
      <c r="G127" s="4"/>
      <c r="H127" s="4"/>
      <c r="I127" s="4"/>
      <c r="J127" s="28"/>
      <c r="K127" s="4"/>
      <c r="L127" s="4"/>
      <c r="M127" s="13">
        <f t="shared" si="2"/>
        <v>0</v>
      </c>
      <c r="N127" s="13">
        <f t="shared" si="3"/>
        <v>0</v>
      </c>
    </row>
    <row r="128" spans="1:14" s="2" customFormat="1" x14ac:dyDescent="0.25">
      <c r="A128" t="s">
        <v>78</v>
      </c>
      <c r="B128" s="26">
        <v>37.086148503040008</v>
      </c>
      <c r="C128" s="26">
        <v>52.152396332400009</v>
      </c>
      <c r="D128" s="4"/>
      <c r="E128" s="4"/>
      <c r="F128" s="4"/>
      <c r="G128" s="4"/>
      <c r="H128" s="4"/>
      <c r="I128" s="4"/>
      <c r="J128" s="28"/>
      <c r="K128" s="4"/>
      <c r="L128" s="4"/>
      <c r="M128" s="13">
        <f t="shared" si="2"/>
        <v>0</v>
      </c>
      <c r="N128" s="13">
        <f t="shared" si="3"/>
        <v>0</v>
      </c>
    </row>
    <row r="129" spans="1:14" s="2" customFormat="1" x14ac:dyDescent="0.25">
      <c r="A129" t="s">
        <v>79</v>
      </c>
      <c r="B129" s="26">
        <v>40.562974925199995</v>
      </c>
      <c r="C129" s="26">
        <v>55.62922275455999</v>
      </c>
      <c r="D129" s="4"/>
      <c r="E129" s="4"/>
      <c r="F129" s="4"/>
      <c r="G129" s="4"/>
      <c r="H129" s="4"/>
      <c r="I129" s="4"/>
      <c r="J129" s="28"/>
      <c r="K129" s="4"/>
      <c r="L129" s="4"/>
      <c r="M129" s="13">
        <f t="shared" si="2"/>
        <v>0</v>
      </c>
      <c r="N129" s="13">
        <f t="shared" si="3"/>
        <v>0</v>
      </c>
    </row>
    <row r="130" spans="1:14" s="2" customFormat="1" x14ac:dyDescent="0.25">
      <c r="A130" t="s">
        <v>80</v>
      </c>
      <c r="B130" s="26">
        <v>46.357685628800006</v>
      </c>
      <c r="C130" s="26">
        <v>64.900759880319995</v>
      </c>
      <c r="D130" s="4"/>
      <c r="E130" s="4"/>
      <c r="F130" s="4"/>
      <c r="G130" s="29"/>
      <c r="H130" s="29"/>
      <c r="I130" s="29"/>
      <c r="J130" s="37"/>
      <c r="K130" s="4"/>
      <c r="L130" s="4"/>
      <c r="M130" s="13">
        <f t="shared" si="2"/>
        <v>0</v>
      </c>
      <c r="N130" s="13">
        <f t="shared" si="3"/>
        <v>0</v>
      </c>
    </row>
    <row r="131" spans="1:14" s="2" customFormat="1" x14ac:dyDescent="0.25">
      <c r="A131" t="s">
        <v>156</v>
      </c>
      <c r="B131" s="26">
        <v>48.675569910240007</v>
      </c>
      <c r="C131" s="13"/>
      <c r="D131" s="4"/>
      <c r="E131" s="4"/>
      <c r="F131" s="28"/>
      <c r="G131" s="31"/>
      <c r="H131" s="30"/>
      <c r="I131" s="30"/>
      <c r="J131" s="30"/>
      <c r="K131" s="1"/>
      <c r="L131" s="1"/>
      <c r="M131" s="13">
        <f t="shared" si="2"/>
        <v>0</v>
      </c>
      <c r="N131" s="13">
        <f t="shared" si="3"/>
        <v>0</v>
      </c>
    </row>
    <row r="132" spans="1:14" s="2" customFormat="1" x14ac:dyDescent="0.25">
      <c r="A132" t="s">
        <v>157</v>
      </c>
      <c r="B132" s="26">
        <v>50.993454191680001</v>
      </c>
      <c r="C132" s="13"/>
      <c r="D132" s="4"/>
      <c r="E132" s="4"/>
      <c r="F132" s="28"/>
      <c r="G132" s="32"/>
      <c r="H132" s="1"/>
      <c r="I132" s="1"/>
      <c r="J132" s="1"/>
      <c r="K132" s="1"/>
      <c r="L132" s="1"/>
      <c r="M132" s="13">
        <f t="shared" ref="M132:M195" si="4">IFERROR((ROUND((B132*D132)+((B132*E132)*1.15)+(B132*F132*1.35),2)),"REVISAR")</f>
        <v>0</v>
      </c>
      <c r="N132" s="13">
        <f t="shared" ref="N132:N195" si="5">IFERROR((ROUND((G132*C132)+(H132*C132*1.1)+(I132*C132*1.15)+(J132*C132*1.15*1.1)+(K132*C132*1.35)+(L132*C132*1.35*1.1),2)),"REVISAR")</f>
        <v>0</v>
      </c>
    </row>
    <row r="133" spans="1:14" s="2" customFormat="1" x14ac:dyDescent="0.25">
      <c r="A133" t="s">
        <v>158</v>
      </c>
      <c r="B133" s="26">
        <v>56.788164895279998</v>
      </c>
      <c r="C133" s="13"/>
      <c r="D133" s="4"/>
      <c r="E133" s="4"/>
      <c r="F133" s="28"/>
      <c r="G133" s="32"/>
      <c r="H133" s="1"/>
      <c r="I133" s="1"/>
      <c r="J133" s="1"/>
      <c r="K133" s="1"/>
      <c r="L133" s="1"/>
      <c r="M133" s="13">
        <f t="shared" si="4"/>
        <v>0</v>
      </c>
      <c r="N133" s="13">
        <f t="shared" si="5"/>
        <v>0</v>
      </c>
    </row>
    <row r="134" spans="1:14" s="2" customFormat="1" x14ac:dyDescent="0.25">
      <c r="A134" t="s">
        <v>159</v>
      </c>
      <c r="B134" s="26">
        <v>59.106049176719999</v>
      </c>
      <c r="C134" s="13"/>
      <c r="D134" s="4"/>
      <c r="E134" s="4"/>
      <c r="F134" s="28"/>
      <c r="G134" s="32"/>
      <c r="H134" s="1"/>
      <c r="I134" s="1"/>
      <c r="J134" s="1"/>
      <c r="K134" s="1"/>
      <c r="L134" s="1"/>
      <c r="M134" s="13">
        <f t="shared" si="4"/>
        <v>0</v>
      </c>
      <c r="N134" s="13">
        <f t="shared" si="5"/>
        <v>0</v>
      </c>
    </row>
    <row r="135" spans="1:14" s="2" customFormat="1" x14ac:dyDescent="0.25">
      <c r="A135" t="s">
        <v>160</v>
      </c>
      <c r="B135" s="26">
        <v>62.582875598879994</v>
      </c>
      <c r="C135" s="13"/>
      <c r="D135" s="4"/>
      <c r="E135" s="4"/>
      <c r="F135" s="28"/>
      <c r="G135" s="33"/>
      <c r="H135" s="34"/>
      <c r="I135" s="34"/>
      <c r="J135" s="34"/>
      <c r="K135" s="1"/>
      <c r="L135" s="1"/>
      <c r="M135" s="13">
        <f t="shared" si="4"/>
        <v>0</v>
      </c>
      <c r="N135" s="13">
        <f t="shared" si="5"/>
        <v>0</v>
      </c>
    </row>
    <row r="136" spans="1:14" s="2" customFormat="1" x14ac:dyDescent="0.25">
      <c r="A136" t="s">
        <v>8</v>
      </c>
      <c r="C136"/>
      <c r="D136" s="10" t="s">
        <v>112</v>
      </c>
      <c r="E136" s="11" t="s">
        <v>113</v>
      </c>
      <c r="F136" s="11" t="s">
        <v>114</v>
      </c>
      <c r="G136" s="11" t="s">
        <v>260</v>
      </c>
      <c r="H136" s="11" t="s">
        <v>214</v>
      </c>
      <c r="I136" s="11" t="s">
        <v>265</v>
      </c>
      <c r="J136" s="11" t="s">
        <v>215</v>
      </c>
      <c r="K136" s="11" t="s">
        <v>267</v>
      </c>
      <c r="L136" s="12" t="s">
        <v>268</v>
      </c>
      <c r="M136" s="13"/>
      <c r="N136" s="13"/>
    </row>
    <row r="137" spans="1:14" s="2" customFormat="1" x14ac:dyDescent="0.25">
      <c r="A137" t="s">
        <v>81</v>
      </c>
      <c r="B137" s="26">
        <v>30.132495658719996</v>
      </c>
      <c r="C137" s="26">
        <v>40.562974925199995</v>
      </c>
      <c r="D137" s="4"/>
      <c r="E137" s="4"/>
      <c r="F137" s="4"/>
      <c r="G137" s="4"/>
      <c r="H137" s="4"/>
      <c r="I137" s="4"/>
      <c r="J137" s="4"/>
      <c r="K137" s="4"/>
      <c r="L137" s="4"/>
      <c r="M137" s="13">
        <f t="shared" si="4"/>
        <v>0</v>
      </c>
      <c r="N137" s="13">
        <f t="shared" si="5"/>
        <v>0</v>
      </c>
    </row>
    <row r="138" spans="1:14" s="2" customFormat="1" x14ac:dyDescent="0.25">
      <c r="A138" t="s">
        <v>82</v>
      </c>
      <c r="B138" s="26">
        <v>32.450379940159998</v>
      </c>
      <c r="C138" s="26">
        <v>45.198743488079998</v>
      </c>
      <c r="D138" s="4"/>
      <c r="E138" s="4">
        <v>0</v>
      </c>
      <c r="F138" s="4"/>
      <c r="G138" s="4"/>
      <c r="H138" s="4">
        <v>0</v>
      </c>
      <c r="I138" s="4"/>
      <c r="J138" s="4"/>
      <c r="K138" s="4"/>
      <c r="L138" s="4"/>
      <c r="M138" s="13">
        <f t="shared" si="4"/>
        <v>0</v>
      </c>
      <c r="N138" s="13">
        <f t="shared" si="5"/>
        <v>0</v>
      </c>
    </row>
    <row r="139" spans="1:14" s="2" customFormat="1" x14ac:dyDescent="0.25">
      <c r="A139" t="s">
        <v>83</v>
      </c>
      <c r="B139" s="26">
        <v>35.92720636232</v>
      </c>
      <c r="C139" s="26">
        <v>49.834512050960001</v>
      </c>
      <c r="D139" s="4"/>
      <c r="E139" s="4"/>
      <c r="F139" s="4"/>
      <c r="G139" s="4"/>
      <c r="H139" s="4"/>
      <c r="I139" s="4"/>
      <c r="J139" s="4"/>
      <c r="K139" s="4"/>
      <c r="L139" s="4"/>
      <c r="M139" s="13">
        <f t="shared" si="4"/>
        <v>0</v>
      </c>
      <c r="N139" s="13">
        <f t="shared" si="5"/>
        <v>0</v>
      </c>
    </row>
    <row r="140" spans="1:14" s="2" customFormat="1" x14ac:dyDescent="0.25">
      <c r="A140" t="s">
        <v>84</v>
      </c>
      <c r="B140" s="26">
        <v>39.404032784480002</v>
      </c>
      <c r="C140" s="26">
        <v>54.470280613840004</v>
      </c>
      <c r="D140" s="4"/>
      <c r="E140" s="4"/>
      <c r="F140" s="4"/>
      <c r="G140" s="4"/>
      <c r="H140" s="4"/>
      <c r="I140" s="4"/>
      <c r="J140" s="4"/>
      <c r="K140" s="4"/>
      <c r="L140" s="4"/>
      <c r="M140" s="13">
        <f t="shared" si="4"/>
        <v>0</v>
      </c>
      <c r="N140" s="13">
        <f t="shared" si="5"/>
        <v>0</v>
      </c>
    </row>
    <row r="141" spans="1:14" s="2" customFormat="1" x14ac:dyDescent="0.25">
      <c r="A141" t="s">
        <v>85</v>
      </c>
      <c r="B141" s="26">
        <v>42.880859206640004</v>
      </c>
      <c r="C141" s="26">
        <v>57.947107035999998</v>
      </c>
      <c r="D141" s="4"/>
      <c r="E141" s="4"/>
      <c r="F141" s="4"/>
      <c r="G141" s="4"/>
      <c r="H141" s="4"/>
      <c r="I141" s="4"/>
      <c r="J141" s="4"/>
      <c r="K141" s="4"/>
      <c r="L141" s="4"/>
      <c r="M141" s="13">
        <f t="shared" si="4"/>
        <v>0</v>
      </c>
      <c r="N141" s="13">
        <f t="shared" si="5"/>
        <v>0</v>
      </c>
    </row>
    <row r="142" spans="1:14" s="2" customFormat="1" x14ac:dyDescent="0.25">
      <c r="A142" t="s">
        <v>86</v>
      </c>
      <c r="B142" s="26">
        <v>48.675569910240007</v>
      </c>
      <c r="C142" s="26">
        <v>68.377586302479997</v>
      </c>
      <c r="D142" s="4"/>
      <c r="E142" s="4"/>
      <c r="F142" s="4"/>
      <c r="G142" s="29"/>
      <c r="H142" s="29"/>
      <c r="I142" s="29"/>
      <c r="J142" s="29"/>
      <c r="K142" s="4"/>
      <c r="L142" s="4"/>
      <c r="M142" s="13">
        <f t="shared" si="4"/>
        <v>0</v>
      </c>
      <c r="N142" s="13">
        <f t="shared" si="5"/>
        <v>0</v>
      </c>
    </row>
    <row r="143" spans="1:14" s="2" customFormat="1" x14ac:dyDescent="0.25">
      <c r="A143" t="s">
        <v>161</v>
      </c>
      <c r="B143" s="26">
        <v>50.993454191680001</v>
      </c>
      <c r="C143" s="13"/>
      <c r="D143" s="4"/>
      <c r="E143" s="4"/>
      <c r="F143" s="28"/>
      <c r="G143" s="31"/>
      <c r="H143" s="30"/>
      <c r="I143" s="30"/>
      <c r="J143" s="30"/>
      <c r="K143" s="1"/>
      <c r="L143" s="1"/>
      <c r="M143" s="13">
        <f t="shared" si="4"/>
        <v>0</v>
      </c>
      <c r="N143" s="13">
        <f t="shared" si="5"/>
        <v>0</v>
      </c>
    </row>
    <row r="144" spans="1:14" s="2" customFormat="1" x14ac:dyDescent="0.25">
      <c r="A144" t="s">
        <v>162</v>
      </c>
      <c r="B144" s="26">
        <v>54.470280613840004</v>
      </c>
      <c r="C144" s="13"/>
      <c r="D144" s="4"/>
      <c r="E144" s="4"/>
      <c r="F144" s="28"/>
      <c r="G144" s="32"/>
      <c r="H144" s="1"/>
      <c r="I144" s="1"/>
      <c r="J144" s="1"/>
      <c r="K144" s="1"/>
      <c r="L144" s="1"/>
      <c r="M144" s="13">
        <f t="shared" si="4"/>
        <v>0</v>
      </c>
      <c r="N144" s="13">
        <f t="shared" si="5"/>
        <v>0</v>
      </c>
    </row>
    <row r="145" spans="1:14" s="2" customFormat="1" x14ac:dyDescent="0.25">
      <c r="A145" t="s">
        <v>163</v>
      </c>
      <c r="B145" s="26">
        <v>59.106049176719999</v>
      </c>
      <c r="C145" s="13"/>
      <c r="D145" s="4"/>
      <c r="E145" s="4"/>
      <c r="F145" s="28"/>
      <c r="G145" s="32"/>
      <c r="H145" s="1"/>
      <c r="I145" s="1"/>
      <c r="J145" s="1"/>
      <c r="K145" s="1"/>
      <c r="L145" s="1"/>
      <c r="M145" s="13">
        <f t="shared" si="4"/>
        <v>0</v>
      </c>
      <c r="N145" s="13">
        <f t="shared" si="5"/>
        <v>0</v>
      </c>
    </row>
    <row r="146" spans="1:14" s="2" customFormat="1" x14ac:dyDescent="0.25">
      <c r="A146" t="s">
        <v>164</v>
      </c>
      <c r="B146" s="26">
        <v>62.582875598879994</v>
      </c>
      <c r="C146" s="13"/>
      <c r="D146" s="4"/>
      <c r="E146" s="4"/>
      <c r="F146" s="28"/>
      <c r="G146" s="32"/>
      <c r="H146" s="1"/>
      <c r="I146" s="1"/>
      <c r="J146" s="1"/>
      <c r="K146" s="1"/>
      <c r="L146" s="1"/>
      <c r="M146" s="13">
        <f t="shared" si="4"/>
        <v>0</v>
      </c>
      <c r="N146" s="13">
        <f t="shared" si="5"/>
        <v>0</v>
      </c>
    </row>
    <row r="147" spans="1:14" s="2" customFormat="1" x14ac:dyDescent="0.25">
      <c r="A147" t="s">
        <v>165</v>
      </c>
      <c r="B147" s="26">
        <v>66.05970202104001</v>
      </c>
      <c r="C147" s="13"/>
      <c r="D147" s="4"/>
      <c r="E147" s="4"/>
      <c r="F147" s="28"/>
      <c r="G147" s="33"/>
      <c r="H147" s="34"/>
      <c r="I147" s="34"/>
      <c r="J147" s="34"/>
      <c r="K147" s="1"/>
      <c r="L147" s="1"/>
      <c r="M147" s="13">
        <f t="shared" si="4"/>
        <v>0</v>
      </c>
      <c r="N147" s="13">
        <f t="shared" si="5"/>
        <v>0</v>
      </c>
    </row>
    <row r="148" spans="1:14" s="2" customFormat="1" x14ac:dyDescent="0.25">
      <c r="A148"/>
      <c r="C148"/>
      <c r="D148" s="10" t="s">
        <v>112</v>
      </c>
      <c r="E148" s="11" t="s">
        <v>113</v>
      </c>
      <c r="F148" s="11" t="s">
        <v>114</v>
      </c>
      <c r="G148" s="11" t="s">
        <v>260</v>
      </c>
      <c r="H148" s="11" t="s">
        <v>214</v>
      </c>
      <c r="I148" s="11" t="s">
        <v>265</v>
      </c>
      <c r="J148" s="11" t="s">
        <v>215</v>
      </c>
      <c r="K148" s="11" t="s">
        <v>267</v>
      </c>
      <c r="L148" s="12" t="s">
        <v>268</v>
      </c>
      <c r="M148" s="13"/>
      <c r="N148" s="13"/>
    </row>
    <row r="149" spans="1:14" s="2" customFormat="1" x14ac:dyDescent="0.25">
      <c r="A149" t="s">
        <v>87</v>
      </c>
      <c r="B149" s="26">
        <v>32.450379940159998</v>
      </c>
      <c r="C149" s="26">
        <v>44.039801347360005</v>
      </c>
      <c r="D149" s="4"/>
      <c r="E149" s="4"/>
      <c r="F149" s="4"/>
      <c r="G149" s="4"/>
      <c r="H149" s="4"/>
      <c r="I149" s="4"/>
      <c r="J149" s="4"/>
      <c r="K149" s="4"/>
      <c r="L149" s="4"/>
      <c r="M149" s="13">
        <f t="shared" si="4"/>
        <v>0</v>
      </c>
      <c r="N149" s="13">
        <f t="shared" si="5"/>
        <v>0</v>
      </c>
    </row>
    <row r="150" spans="1:14" s="2" customFormat="1" x14ac:dyDescent="0.25">
      <c r="A150" t="s">
        <v>88</v>
      </c>
      <c r="B150" s="26">
        <v>35.92720636232</v>
      </c>
      <c r="C150" s="26">
        <v>48.675569910240007</v>
      </c>
      <c r="D150" s="4"/>
      <c r="E150" s="4">
        <v>0</v>
      </c>
      <c r="F150" s="4"/>
      <c r="G150" s="4"/>
      <c r="H150" s="4">
        <v>0</v>
      </c>
      <c r="I150" s="4"/>
      <c r="J150" s="4"/>
      <c r="K150" s="4"/>
      <c r="L150" s="4"/>
      <c r="M150" s="13">
        <f t="shared" si="4"/>
        <v>0</v>
      </c>
      <c r="N150" s="13">
        <f t="shared" si="5"/>
        <v>0</v>
      </c>
    </row>
    <row r="151" spans="1:14" s="2" customFormat="1" x14ac:dyDescent="0.25">
      <c r="A151" t="s">
        <v>89</v>
      </c>
      <c r="B151" s="26">
        <v>40.562974925199995</v>
      </c>
      <c r="C151" s="26">
        <v>53.311338473120003</v>
      </c>
      <c r="D151" s="4"/>
      <c r="E151" s="4"/>
      <c r="F151" s="4"/>
      <c r="G151" s="4"/>
      <c r="H151" s="4"/>
      <c r="I151" s="4"/>
      <c r="J151" s="4"/>
      <c r="K151" s="4"/>
      <c r="L151" s="4"/>
      <c r="M151" s="13">
        <f t="shared" si="4"/>
        <v>0</v>
      </c>
      <c r="N151" s="13">
        <f t="shared" si="5"/>
        <v>0</v>
      </c>
    </row>
    <row r="152" spans="1:14" s="2" customFormat="1" x14ac:dyDescent="0.25">
      <c r="A152" t="s">
        <v>90</v>
      </c>
      <c r="B152" s="26">
        <v>44.039801347360005</v>
      </c>
      <c r="C152" s="26">
        <v>60.264991317439993</v>
      </c>
      <c r="D152" s="4"/>
      <c r="E152" s="4"/>
      <c r="F152" s="4"/>
      <c r="G152" s="4"/>
      <c r="H152" s="4"/>
      <c r="I152" s="4"/>
      <c r="J152" s="4"/>
      <c r="K152" s="4"/>
      <c r="L152" s="4"/>
      <c r="M152" s="13">
        <f t="shared" si="4"/>
        <v>0</v>
      </c>
      <c r="N152" s="13">
        <f t="shared" si="5"/>
        <v>0</v>
      </c>
    </row>
    <row r="153" spans="1:14" s="2" customFormat="1" x14ac:dyDescent="0.25">
      <c r="A153" t="s">
        <v>91</v>
      </c>
      <c r="B153" s="26">
        <v>47.516627769520007</v>
      </c>
      <c r="C153" s="26">
        <v>63.741817739600002</v>
      </c>
      <c r="D153" s="4"/>
      <c r="E153" s="4"/>
      <c r="F153" s="4"/>
      <c r="G153" s="4"/>
      <c r="H153" s="4"/>
      <c r="I153" s="4"/>
      <c r="J153" s="4"/>
      <c r="K153" s="4"/>
      <c r="L153" s="4"/>
      <c r="M153" s="13">
        <f t="shared" si="4"/>
        <v>0</v>
      </c>
      <c r="N153" s="13">
        <f t="shared" si="5"/>
        <v>0</v>
      </c>
    </row>
    <row r="154" spans="1:14" s="2" customFormat="1" x14ac:dyDescent="0.25">
      <c r="A154" t="s">
        <v>92</v>
      </c>
      <c r="B154" s="26">
        <v>54.470280613840004</v>
      </c>
      <c r="C154" s="26">
        <v>74.172297006080015</v>
      </c>
      <c r="D154" s="4"/>
      <c r="E154" s="4"/>
      <c r="F154" s="4"/>
      <c r="G154" s="29"/>
      <c r="H154" s="29"/>
      <c r="I154" s="29"/>
      <c r="J154" s="29"/>
      <c r="K154" s="4"/>
      <c r="L154" s="4"/>
      <c r="M154" s="13">
        <f t="shared" si="4"/>
        <v>0</v>
      </c>
      <c r="N154" s="13">
        <f t="shared" si="5"/>
        <v>0</v>
      </c>
    </row>
    <row r="155" spans="1:14" s="2" customFormat="1" x14ac:dyDescent="0.25">
      <c r="A155" t="s">
        <v>166</v>
      </c>
      <c r="B155" s="26">
        <v>56.788164895279998</v>
      </c>
      <c r="C155" s="13"/>
      <c r="D155" s="4"/>
      <c r="E155" s="4"/>
      <c r="F155" s="28"/>
      <c r="G155" s="31"/>
      <c r="H155" s="30"/>
      <c r="I155" s="30"/>
      <c r="J155" s="30"/>
      <c r="K155" s="1"/>
      <c r="L155" s="1"/>
      <c r="M155" s="13">
        <f t="shared" si="4"/>
        <v>0</v>
      </c>
      <c r="N155" s="13">
        <f t="shared" si="5"/>
        <v>0</v>
      </c>
    </row>
    <row r="156" spans="1:14" s="2" customFormat="1" x14ac:dyDescent="0.25">
      <c r="A156" t="s">
        <v>167</v>
      </c>
      <c r="B156" s="26">
        <v>57.947107035999998</v>
      </c>
      <c r="C156" s="13"/>
      <c r="D156" s="4"/>
      <c r="E156" s="4"/>
      <c r="F156" s="28"/>
      <c r="G156" s="32"/>
      <c r="H156" s="1"/>
      <c r="I156" s="1"/>
      <c r="J156" s="1"/>
      <c r="K156" s="1"/>
      <c r="L156" s="1"/>
      <c r="M156" s="13">
        <f t="shared" si="4"/>
        <v>0</v>
      </c>
      <c r="N156" s="13">
        <f t="shared" si="5"/>
        <v>0</v>
      </c>
    </row>
    <row r="157" spans="1:14" s="2" customFormat="1" x14ac:dyDescent="0.25">
      <c r="A157" t="s">
        <v>168</v>
      </c>
      <c r="B157" s="26">
        <v>61.42393345816</v>
      </c>
      <c r="C157" s="13"/>
      <c r="D157" s="4"/>
      <c r="E157" s="4"/>
      <c r="F157" s="28"/>
      <c r="G157" s="32"/>
      <c r="H157" s="1"/>
      <c r="I157" s="1"/>
      <c r="J157" s="1"/>
      <c r="K157" s="1"/>
      <c r="L157" s="1"/>
      <c r="M157" s="13">
        <f t="shared" si="4"/>
        <v>0</v>
      </c>
      <c r="N157" s="13">
        <f t="shared" si="5"/>
        <v>0</v>
      </c>
    </row>
    <row r="158" spans="1:14" s="2" customFormat="1" x14ac:dyDescent="0.25">
      <c r="A158" t="s">
        <v>169</v>
      </c>
      <c r="B158" s="26">
        <v>64.900759880319995</v>
      </c>
      <c r="C158" s="13"/>
      <c r="D158" s="4"/>
      <c r="E158" s="4"/>
      <c r="F158" s="28"/>
      <c r="G158" s="32"/>
      <c r="H158" s="1"/>
      <c r="I158" s="1"/>
      <c r="J158" s="1"/>
      <c r="K158" s="1"/>
      <c r="L158" s="1"/>
      <c r="M158" s="13">
        <f t="shared" si="4"/>
        <v>0</v>
      </c>
      <c r="N158" s="13">
        <f t="shared" si="5"/>
        <v>0</v>
      </c>
    </row>
    <row r="159" spans="1:14" s="2" customFormat="1" x14ac:dyDescent="0.25">
      <c r="A159" t="s">
        <v>170</v>
      </c>
      <c r="B159" s="26">
        <v>68.377586302479997</v>
      </c>
      <c r="C159" s="13"/>
      <c r="D159" s="4"/>
      <c r="E159" s="4"/>
      <c r="F159" s="28"/>
      <c r="G159" s="33"/>
      <c r="H159" s="34"/>
      <c r="I159" s="34"/>
      <c r="J159" s="34"/>
      <c r="K159" s="1"/>
      <c r="L159" s="1"/>
      <c r="M159" s="13">
        <f t="shared" si="4"/>
        <v>0</v>
      </c>
      <c r="N159" s="13">
        <f t="shared" si="5"/>
        <v>0</v>
      </c>
    </row>
    <row r="160" spans="1:14" s="2" customFormat="1" x14ac:dyDescent="0.25">
      <c r="A160"/>
      <c r="C160"/>
      <c r="D160" s="10" t="s">
        <v>112</v>
      </c>
      <c r="E160" s="11" t="s">
        <v>113</v>
      </c>
      <c r="F160" s="11" t="s">
        <v>114</v>
      </c>
      <c r="G160" s="11" t="s">
        <v>260</v>
      </c>
      <c r="H160" s="11" t="s">
        <v>214</v>
      </c>
      <c r="I160" s="11" t="s">
        <v>265</v>
      </c>
      <c r="J160" s="11" t="s">
        <v>215</v>
      </c>
      <c r="K160" s="11" t="s">
        <v>267</v>
      </c>
      <c r="L160" s="12" t="s">
        <v>268</v>
      </c>
      <c r="M160" s="13"/>
      <c r="N160" s="13"/>
    </row>
    <row r="161" spans="1:14" s="2" customFormat="1" x14ac:dyDescent="0.25">
      <c r="A161" t="s">
        <v>93</v>
      </c>
      <c r="B161" s="26">
        <v>50.993454191680001</v>
      </c>
      <c r="C161" s="26">
        <v>66.05970202104001</v>
      </c>
      <c r="D161" s="4"/>
      <c r="E161" s="4"/>
      <c r="F161" s="4"/>
      <c r="G161" s="4"/>
      <c r="H161" s="4"/>
      <c r="I161" s="4"/>
      <c r="J161" s="4"/>
      <c r="K161" s="4"/>
      <c r="L161" s="4"/>
      <c r="M161" s="13">
        <f t="shared" si="4"/>
        <v>0</v>
      </c>
      <c r="N161" s="13">
        <f t="shared" si="5"/>
        <v>0</v>
      </c>
    </row>
    <row r="162" spans="1:14" s="2" customFormat="1" x14ac:dyDescent="0.25">
      <c r="A162" t="s">
        <v>94</v>
      </c>
      <c r="B162" s="26">
        <v>56.788164895279998</v>
      </c>
      <c r="C162" s="26">
        <v>73.01335486536</v>
      </c>
      <c r="D162" s="4"/>
      <c r="E162" s="4">
        <v>0</v>
      </c>
      <c r="F162" s="4"/>
      <c r="G162" s="4"/>
      <c r="H162" s="4">
        <v>0</v>
      </c>
      <c r="I162" s="4"/>
      <c r="J162" s="4"/>
      <c r="K162" s="4"/>
      <c r="L162" s="4"/>
      <c r="M162" s="13">
        <f t="shared" si="4"/>
        <v>0</v>
      </c>
      <c r="N162" s="13">
        <f t="shared" si="5"/>
        <v>0</v>
      </c>
    </row>
    <row r="163" spans="1:14" s="2" customFormat="1" x14ac:dyDescent="0.25">
      <c r="A163" t="s">
        <v>95</v>
      </c>
      <c r="B163" s="26">
        <v>62.582875598879994</v>
      </c>
      <c r="C163" s="26">
        <v>81.125949850399991</v>
      </c>
      <c r="D163" s="4"/>
      <c r="E163" s="4"/>
      <c r="F163" s="4"/>
      <c r="G163" s="4"/>
      <c r="H163" s="4"/>
      <c r="I163" s="4"/>
      <c r="J163" s="4"/>
      <c r="K163" s="4"/>
      <c r="L163" s="4"/>
      <c r="M163" s="13">
        <f t="shared" si="4"/>
        <v>0</v>
      </c>
      <c r="N163" s="13">
        <f t="shared" si="5"/>
        <v>0</v>
      </c>
    </row>
    <row r="164" spans="1:14" s="2" customFormat="1" x14ac:dyDescent="0.25">
      <c r="A164" t="s">
        <v>96</v>
      </c>
      <c r="B164" s="26">
        <v>67.218644161759997</v>
      </c>
      <c r="C164" s="26">
        <v>85.761718413280008</v>
      </c>
      <c r="D164" s="4"/>
      <c r="E164" s="4"/>
      <c r="F164" s="4"/>
      <c r="G164" s="4"/>
      <c r="H164" s="4"/>
      <c r="I164" s="4"/>
      <c r="J164" s="4"/>
      <c r="K164" s="4"/>
      <c r="L164" s="4"/>
      <c r="M164" s="13">
        <f t="shared" si="4"/>
        <v>0</v>
      </c>
      <c r="N164" s="13">
        <f t="shared" si="5"/>
        <v>0</v>
      </c>
    </row>
    <row r="165" spans="1:14" s="2" customFormat="1" x14ac:dyDescent="0.25">
      <c r="A165" t="s">
        <v>97</v>
      </c>
      <c r="B165" s="26">
        <v>73.01335486536</v>
      </c>
      <c r="C165" s="26">
        <v>92.715371257600012</v>
      </c>
      <c r="D165" s="4"/>
      <c r="E165" s="4"/>
      <c r="F165" s="4"/>
      <c r="G165" s="4"/>
      <c r="H165" s="4"/>
      <c r="I165" s="4"/>
      <c r="J165" s="4"/>
      <c r="K165" s="4"/>
      <c r="L165" s="4"/>
      <c r="M165" s="13">
        <f t="shared" si="4"/>
        <v>0</v>
      </c>
      <c r="N165" s="13">
        <f t="shared" si="5"/>
        <v>0</v>
      </c>
    </row>
    <row r="166" spans="1:14" s="2" customFormat="1" x14ac:dyDescent="0.25">
      <c r="A166" t="s">
        <v>98</v>
      </c>
      <c r="B166" s="26">
        <v>81.125949850399991</v>
      </c>
      <c r="C166" s="26">
        <v>104.30479266480002</v>
      </c>
      <c r="D166" s="4"/>
      <c r="E166" s="4"/>
      <c r="F166" s="4"/>
      <c r="G166" s="29"/>
      <c r="H166" s="29"/>
      <c r="I166" s="29"/>
      <c r="J166" s="29"/>
      <c r="K166" s="4"/>
      <c r="L166" s="4"/>
      <c r="M166" s="13">
        <f t="shared" si="4"/>
        <v>0</v>
      </c>
      <c r="N166" s="13">
        <f t="shared" si="5"/>
        <v>0</v>
      </c>
    </row>
    <row r="167" spans="1:14" s="2" customFormat="1" x14ac:dyDescent="0.25">
      <c r="A167" t="s">
        <v>171</v>
      </c>
      <c r="B167" s="26">
        <v>86.92066055399998</v>
      </c>
      <c r="C167" s="13"/>
      <c r="D167" s="4"/>
      <c r="E167" s="4"/>
      <c r="F167" s="28"/>
      <c r="G167" s="31"/>
      <c r="H167" s="30"/>
      <c r="I167" s="30"/>
      <c r="J167" s="30"/>
      <c r="K167" s="1"/>
      <c r="L167" s="1"/>
      <c r="M167" s="13">
        <f t="shared" si="4"/>
        <v>0</v>
      </c>
      <c r="N167" s="13">
        <f t="shared" si="5"/>
        <v>0</v>
      </c>
    </row>
    <row r="168" spans="1:14" s="2" customFormat="1" x14ac:dyDescent="0.25">
      <c r="A168" t="s">
        <v>172</v>
      </c>
      <c r="B168" s="26">
        <v>91.556429116879997</v>
      </c>
      <c r="C168" s="13"/>
      <c r="D168" s="4"/>
      <c r="E168" s="4"/>
      <c r="F168" s="28"/>
      <c r="G168" s="32"/>
      <c r="H168" s="1"/>
      <c r="I168" s="1"/>
      <c r="J168" s="1"/>
      <c r="K168" s="1"/>
      <c r="L168" s="1"/>
      <c r="M168" s="13">
        <f t="shared" si="4"/>
        <v>0</v>
      </c>
      <c r="N168" s="13">
        <f t="shared" si="5"/>
        <v>0</v>
      </c>
    </row>
    <row r="169" spans="1:14" s="2" customFormat="1" x14ac:dyDescent="0.25">
      <c r="A169" t="s">
        <v>173</v>
      </c>
      <c r="B169" s="26">
        <v>98.510081961200001</v>
      </c>
      <c r="C169" s="13"/>
      <c r="D169" s="4"/>
      <c r="E169" s="4"/>
      <c r="F169" s="28"/>
      <c r="G169" s="32"/>
      <c r="H169" s="1"/>
      <c r="I169" s="1"/>
      <c r="J169" s="1"/>
      <c r="K169" s="1"/>
      <c r="L169" s="1"/>
      <c r="M169" s="13">
        <f t="shared" si="4"/>
        <v>0</v>
      </c>
      <c r="N169" s="13">
        <f t="shared" si="5"/>
        <v>0</v>
      </c>
    </row>
    <row r="170" spans="1:14" s="2" customFormat="1" x14ac:dyDescent="0.25">
      <c r="A170" t="s">
        <v>174</v>
      </c>
      <c r="B170" s="26">
        <v>103.14585052408</v>
      </c>
      <c r="C170" s="13"/>
      <c r="D170" s="4"/>
      <c r="E170" s="4"/>
      <c r="F170" s="28"/>
      <c r="G170" s="32"/>
      <c r="H170" s="1"/>
      <c r="I170" s="1"/>
      <c r="J170" s="1"/>
      <c r="K170" s="1"/>
      <c r="L170" s="1"/>
      <c r="M170" s="13">
        <f t="shared" si="4"/>
        <v>0</v>
      </c>
      <c r="N170" s="13">
        <f t="shared" si="5"/>
        <v>0</v>
      </c>
    </row>
    <row r="171" spans="1:14" s="2" customFormat="1" x14ac:dyDescent="0.25">
      <c r="A171" t="s">
        <v>175</v>
      </c>
      <c r="B171" s="26">
        <v>110.09950336840001</v>
      </c>
      <c r="C171" s="13"/>
      <c r="D171" s="4"/>
      <c r="E171" s="4"/>
      <c r="F171" s="28"/>
      <c r="G171" s="33"/>
      <c r="H171" s="34"/>
      <c r="I171" s="34"/>
      <c r="J171" s="34"/>
      <c r="K171" s="1"/>
      <c r="L171" s="1"/>
      <c r="M171" s="13">
        <f t="shared" si="4"/>
        <v>0</v>
      </c>
      <c r="N171" s="13">
        <f t="shared" si="5"/>
        <v>0</v>
      </c>
    </row>
    <row r="172" spans="1:14" s="2" customFormat="1" x14ac:dyDescent="0.25">
      <c r="A172"/>
      <c r="C172"/>
      <c r="D172" s="10" t="s">
        <v>112</v>
      </c>
      <c r="E172" s="11" t="s">
        <v>113</v>
      </c>
      <c r="F172" s="11" t="s">
        <v>114</v>
      </c>
      <c r="G172" s="11" t="s">
        <v>260</v>
      </c>
      <c r="H172" s="11" t="s">
        <v>214</v>
      </c>
      <c r="I172" s="11" t="s">
        <v>265</v>
      </c>
      <c r="J172" s="11" t="s">
        <v>215</v>
      </c>
      <c r="K172" s="11" t="s">
        <v>267</v>
      </c>
      <c r="L172" s="12" t="s">
        <v>268</v>
      </c>
      <c r="M172" s="13"/>
      <c r="N172" s="13"/>
    </row>
    <row r="173" spans="1:14" s="2" customFormat="1" x14ac:dyDescent="0.25">
      <c r="A173" t="s">
        <v>99</v>
      </c>
      <c r="B173" s="26">
        <v>52.152396332400009</v>
      </c>
      <c r="C173" s="26">
        <v>67.218644161759997</v>
      </c>
      <c r="D173" s="4"/>
      <c r="E173" s="4"/>
      <c r="F173" s="4"/>
      <c r="G173" s="4"/>
      <c r="H173" s="4"/>
      <c r="I173" s="4"/>
      <c r="J173" s="4"/>
      <c r="K173" s="4"/>
      <c r="L173" s="4"/>
      <c r="M173" s="13">
        <f t="shared" si="4"/>
        <v>0</v>
      </c>
      <c r="N173" s="13">
        <f t="shared" si="5"/>
        <v>0</v>
      </c>
    </row>
    <row r="174" spans="1:14" s="2" customFormat="1" x14ac:dyDescent="0.25">
      <c r="A174" t="s">
        <v>100</v>
      </c>
      <c r="B174" s="26">
        <v>56.788164895279998</v>
      </c>
      <c r="C174" s="26">
        <v>74.172297006080015</v>
      </c>
      <c r="D174" s="4"/>
      <c r="E174" s="4">
        <v>0</v>
      </c>
      <c r="F174" s="4"/>
      <c r="G174" s="4"/>
      <c r="H174" s="4">
        <v>0</v>
      </c>
      <c r="I174" s="4"/>
      <c r="J174" s="4"/>
      <c r="K174" s="4"/>
      <c r="L174" s="4"/>
      <c r="M174" s="13">
        <f t="shared" si="4"/>
        <v>0</v>
      </c>
      <c r="N174" s="13">
        <f t="shared" si="5"/>
        <v>0</v>
      </c>
    </row>
    <row r="175" spans="1:14" s="2" customFormat="1" x14ac:dyDescent="0.25">
      <c r="A175" t="s">
        <v>101</v>
      </c>
      <c r="B175" s="26">
        <v>63.741817739600002</v>
      </c>
      <c r="C175" s="26">
        <v>81.125949850399991</v>
      </c>
      <c r="D175" s="4"/>
      <c r="E175" s="4"/>
      <c r="F175" s="4"/>
      <c r="G175" s="4"/>
      <c r="H175" s="4"/>
      <c r="I175" s="4"/>
      <c r="J175" s="4"/>
      <c r="K175" s="4"/>
      <c r="L175" s="4"/>
      <c r="M175" s="13">
        <f t="shared" si="4"/>
        <v>0</v>
      </c>
      <c r="N175" s="13">
        <f t="shared" si="5"/>
        <v>0</v>
      </c>
    </row>
    <row r="176" spans="1:14" s="2" customFormat="1" x14ac:dyDescent="0.25">
      <c r="A176" t="s">
        <v>102</v>
      </c>
      <c r="B176" s="26">
        <v>68.377586302479997</v>
      </c>
      <c r="C176" s="26">
        <v>88.079602694720009</v>
      </c>
      <c r="D176" s="4"/>
      <c r="E176" s="4"/>
      <c r="F176" s="4"/>
      <c r="G176" s="4"/>
      <c r="H176" s="4"/>
      <c r="I176" s="4"/>
      <c r="J176" s="4"/>
      <c r="K176" s="4"/>
      <c r="L176" s="4"/>
      <c r="M176" s="13">
        <f t="shared" si="4"/>
        <v>0</v>
      </c>
      <c r="N176" s="13">
        <f t="shared" si="5"/>
        <v>0</v>
      </c>
    </row>
    <row r="177" spans="1:14" s="2" customFormat="1" x14ac:dyDescent="0.25">
      <c r="A177" t="s">
        <v>103</v>
      </c>
      <c r="B177" s="26">
        <v>74.172297006080015</v>
      </c>
      <c r="C177" s="26">
        <v>93.874313398319998</v>
      </c>
      <c r="D177" s="4"/>
      <c r="E177" s="4"/>
      <c r="F177" s="4"/>
      <c r="G177" s="4"/>
      <c r="H177" s="4"/>
      <c r="I177" s="4"/>
      <c r="J177" s="4"/>
      <c r="K177" s="4"/>
      <c r="L177" s="4"/>
      <c r="M177" s="13">
        <f t="shared" si="4"/>
        <v>0</v>
      </c>
      <c r="N177" s="13">
        <f t="shared" si="5"/>
        <v>0</v>
      </c>
    </row>
    <row r="178" spans="1:14" s="2" customFormat="1" x14ac:dyDescent="0.25">
      <c r="A178" t="s">
        <v>104</v>
      </c>
      <c r="B178" s="26">
        <v>82.284891991119991</v>
      </c>
      <c r="C178" s="26">
        <v>106.62267694624001</v>
      </c>
      <c r="D178" s="4"/>
      <c r="E178" s="4"/>
      <c r="F178" s="4"/>
      <c r="G178" s="29"/>
      <c r="H178" s="29"/>
      <c r="I178" s="29"/>
      <c r="J178" s="29"/>
      <c r="K178" s="4"/>
      <c r="L178" s="4"/>
      <c r="M178" s="13">
        <f t="shared" si="4"/>
        <v>0</v>
      </c>
      <c r="N178" s="13">
        <f t="shared" si="5"/>
        <v>0</v>
      </c>
    </row>
    <row r="179" spans="1:14" s="2" customFormat="1" x14ac:dyDescent="0.25">
      <c r="A179" t="s">
        <v>176</v>
      </c>
      <c r="B179" s="26">
        <v>88.079602694720009</v>
      </c>
      <c r="C179" s="13"/>
      <c r="D179" s="4"/>
      <c r="E179" s="4"/>
      <c r="F179" s="28"/>
      <c r="G179" s="31"/>
      <c r="H179" s="30"/>
      <c r="I179" s="30"/>
      <c r="J179" s="30"/>
      <c r="K179" s="1"/>
      <c r="L179" s="1"/>
      <c r="M179" s="13">
        <f t="shared" si="4"/>
        <v>0</v>
      </c>
      <c r="N179" s="13">
        <f t="shared" si="5"/>
        <v>0</v>
      </c>
    </row>
    <row r="180" spans="1:14" s="2" customFormat="1" x14ac:dyDescent="0.25">
      <c r="A180" t="s">
        <v>177</v>
      </c>
      <c r="B180" s="26">
        <v>92.715371257600012</v>
      </c>
      <c r="C180" s="13"/>
      <c r="D180" s="4"/>
      <c r="E180" s="4"/>
      <c r="F180" s="28"/>
      <c r="G180" s="32"/>
      <c r="H180" s="1"/>
      <c r="I180" s="1"/>
      <c r="J180" s="1"/>
      <c r="K180" s="1"/>
      <c r="L180" s="1"/>
      <c r="M180" s="13">
        <f t="shared" si="4"/>
        <v>0</v>
      </c>
      <c r="N180" s="13">
        <f t="shared" si="5"/>
        <v>0</v>
      </c>
    </row>
    <row r="181" spans="1:14" s="2" customFormat="1" x14ac:dyDescent="0.25">
      <c r="A181" t="s">
        <v>178</v>
      </c>
      <c r="B181" s="26">
        <v>99.669024101920002</v>
      </c>
      <c r="C181" s="13"/>
      <c r="D181" s="4"/>
      <c r="E181" s="4"/>
      <c r="F181" s="28"/>
      <c r="G181" s="32"/>
      <c r="H181" s="1"/>
      <c r="I181" s="1"/>
      <c r="J181" s="1"/>
      <c r="K181" s="1"/>
      <c r="L181" s="1"/>
      <c r="M181" s="13">
        <f t="shared" si="4"/>
        <v>0</v>
      </c>
      <c r="N181" s="13">
        <f t="shared" si="5"/>
        <v>0</v>
      </c>
    </row>
    <row r="182" spans="1:14" s="2" customFormat="1" x14ac:dyDescent="0.25">
      <c r="A182" t="s">
        <v>179</v>
      </c>
      <c r="B182" s="26">
        <v>104.30479266480002</v>
      </c>
      <c r="C182" s="13"/>
      <c r="D182" s="4"/>
      <c r="E182" s="4"/>
      <c r="F182" s="28"/>
      <c r="G182" s="32"/>
      <c r="H182" s="1"/>
      <c r="I182" s="1"/>
      <c r="J182" s="1"/>
      <c r="K182" s="1"/>
      <c r="L182" s="1"/>
      <c r="M182" s="13">
        <f t="shared" si="4"/>
        <v>0</v>
      </c>
      <c r="N182" s="13">
        <f t="shared" si="5"/>
        <v>0</v>
      </c>
    </row>
    <row r="183" spans="1:14" s="2" customFormat="1" x14ac:dyDescent="0.25">
      <c r="A183" t="s">
        <v>180</v>
      </c>
      <c r="B183" s="26">
        <v>112.41738764984001</v>
      </c>
      <c r="C183" s="13"/>
      <c r="D183" s="4"/>
      <c r="E183" s="4"/>
      <c r="F183" s="28"/>
      <c r="G183" s="33"/>
      <c r="H183" s="34"/>
      <c r="I183" s="34"/>
      <c r="J183" s="34"/>
      <c r="K183" s="1"/>
      <c r="L183" s="1"/>
      <c r="M183" s="13">
        <f t="shared" si="4"/>
        <v>0</v>
      </c>
      <c r="N183" s="13">
        <f t="shared" si="5"/>
        <v>0</v>
      </c>
    </row>
    <row r="184" spans="1:14" s="2" customFormat="1" x14ac:dyDescent="0.25">
      <c r="A184"/>
      <c r="C184"/>
      <c r="D184" s="10" t="s">
        <v>112</v>
      </c>
      <c r="E184" s="11" t="s">
        <v>113</v>
      </c>
      <c r="F184" s="11" t="s">
        <v>114</v>
      </c>
      <c r="G184" s="24" t="s">
        <v>260</v>
      </c>
      <c r="H184" s="24" t="s">
        <v>214</v>
      </c>
      <c r="I184" s="24" t="s">
        <v>265</v>
      </c>
      <c r="J184" s="24" t="s">
        <v>215</v>
      </c>
      <c r="K184" s="11" t="s">
        <v>267</v>
      </c>
      <c r="L184" s="12" t="s">
        <v>268</v>
      </c>
      <c r="M184" s="13"/>
      <c r="N184" s="13"/>
    </row>
    <row r="185" spans="1:14" s="2" customFormat="1" x14ac:dyDescent="0.25">
      <c r="A185" t="s">
        <v>105</v>
      </c>
      <c r="B185" s="26">
        <v>61.42393345816</v>
      </c>
      <c r="C185" s="26">
        <v>79.967007709680004</v>
      </c>
      <c r="D185" s="4"/>
      <c r="E185" s="4"/>
      <c r="F185" s="4"/>
      <c r="G185" s="4"/>
      <c r="H185" s="4"/>
      <c r="I185" s="4"/>
      <c r="J185" s="28"/>
      <c r="K185" s="4"/>
      <c r="L185" s="4"/>
      <c r="M185" s="13">
        <f t="shared" si="4"/>
        <v>0</v>
      </c>
      <c r="N185" s="13">
        <f t="shared" si="5"/>
        <v>0</v>
      </c>
    </row>
    <row r="186" spans="1:14" s="2" customFormat="1" x14ac:dyDescent="0.25">
      <c r="A186" t="s">
        <v>106</v>
      </c>
      <c r="B186" s="26">
        <v>68.377586302479997</v>
      </c>
      <c r="C186" s="26">
        <v>85.761718413280008</v>
      </c>
      <c r="D186" s="4"/>
      <c r="E186" s="4">
        <v>0</v>
      </c>
      <c r="F186" s="4"/>
      <c r="G186" s="4"/>
      <c r="H186" s="4">
        <v>0</v>
      </c>
      <c r="I186" s="4"/>
      <c r="J186" s="28"/>
      <c r="K186" s="4"/>
      <c r="L186" s="4"/>
      <c r="M186" s="13">
        <f t="shared" si="4"/>
        <v>0</v>
      </c>
      <c r="N186" s="13">
        <f t="shared" si="5"/>
        <v>0</v>
      </c>
    </row>
    <row r="187" spans="1:14" s="2" customFormat="1" x14ac:dyDescent="0.25">
      <c r="A187" t="s">
        <v>107</v>
      </c>
      <c r="B187" s="26">
        <v>74.172297006080015</v>
      </c>
      <c r="C187" s="26">
        <v>92.715371257600012</v>
      </c>
      <c r="D187" s="4"/>
      <c r="E187" s="4"/>
      <c r="F187" s="4"/>
      <c r="G187" s="4"/>
      <c r="H187" s="4"/>
      <c r="I187" s="4"/>
      <c r="J187" s="28"/>
      <c r="K187" s="4"/>
      <c r="L187" s="4"/>
      <c r="M187" s="13">
        <f t="shared" si="4"/>
        <v>0</v>
      </c>
      <c r="N187" s="13">
        <f t="shared" si="5"/>
        <v>0</v>
      </c>
    </row>
    <row r="188" spans="1:14" s="2" customFormat="1" x14ac:dyDescent="0.25">
      <c r="A188" t="s">
        <v>108</v>
      </c>
      <c r="B188" s="26">
        <v>81.125949850399991</v>
      </c>
      <c r="C188" s="26">
        <v>99.669024101920002</v>
      </c>
      <c r="D188" s="4"/>
      <c r="E188" s="4"/>
      <c r="F188" s="4"/>
      <c r="G188" s="4"/>
      <c r="H188" s="4"/>
      <c r="I188" s="4"/>
      <c r="J188" s="28"/>
      <c r="K188" s="4"/>
      <c r="L188" s="4"/>
      <c r="M188" s="13">
        <f t="shared" si="4"/>
        <v>0</v>
      </c>
      <c r="N188" s="13">
        <f t="shared" si="5"/>
        <v>0</v>
      </c>
    </row>
    <row r="189" spans="1:14" s="2" customFormat="1" x14ac:dyDescent="0.25">
      <c r="A189" t="s">
        <v>109</v>
      </c>
      <c r="B189" s="26">
        <v>84.602776272559993</v>
      </c>
      <c r="C189" s="26">
        <v>106.62267694624001</v>
      </c>
      <c r="D189" s="4"/>
      <c r="E189" s="4"/>
      <c r="F189" s="4"/>
      <c r="G189" s="4"/>
      <c r="H189" s="4"/>
      <c r="I189" s="4"/>
      <c r="J189" s="28"/>
      <c r="K189" s="4"/>
      <c r="L189" s="4"/>
      <c r="M189" s="13">
        <f t="shared" si="4"/>
        <v>0</v>
      </c>
      <c r="N189" s="13">
        <f t="shared" si="5"/>
        <v>0</v>
      </c>
    </row>
    <row r="190" spans="1:14" s="2" customFormat="1" x14ac:dyDescent="0.25">
      <c r="A190" t="s">
        <v>110</v>
      </c>
      <c r="B190" s="26">
        <v>97.351139820480014</v>
      </c>
      <c r="C190" s="26">
        <v>122.84786691632</v>
      </c>
      <c r="D190" s="4"/>
      <c r="E190" s="4"/>
      <c r="F190" s="4"/>
      <c r="G190" s="29"/>
      <c r="H190" s="29"/>
      <c r="I190" s="29"/>
      <c r="J190" s="37"/>
      <c r="K190" s="4"/>
      <c r="L190" s="4"/>
      <c r="M190" s="13">
        <f t="shared" si="4"/>
        <v>0</v>
      </c>
      <c r="N190" s="13">
        <f t="shared" si="5"/>
        <v>0</v>
      </c>
    </row>
    <row r="191" spans="1:14" s="2" customFormat="1" x14ac:dyDescent="0.25">
      <c r="A191" t="s">
        <v>181</v>
      </c>
      <c r="B191" s="26">
        <v>105.46373480551999</v>
      </c>
      <c r="C191" s="13"/>
      <c r="D191" s="4"/>
      <c r="E191" s="4"/>
      <c r="F191" s="28"/>
      <c r="G191" s="31"/>
      <c r="H191" s="30"/>
      <c r="I191" s="30"/>
      <c r="J191" s="30"/>
      <c r="K191" s="1"/>
      <c r="L191" s="1"/>
      <c r="M191" s="13">
        <f t="shared" si="4"/>
        <v>0</v>
      </c>
      <c r="N191" s="13">
        <f t="shared" si="5"/>
        <v>0</v>
      </c>
    </row>
    <row r="192" spans="1:14" s="2" customFormat="1" x14ac:dyDescent="0.25">
      <c r="A192" t="s">
        <v>182</v>
      </c>
      <c r="B192" s="26">
        <v>110.09950336840001</v>
      </c>
      <c r="C192" s="13"/>
      <c r="D192" s="4"/>
      <c r="E192" s="4"/>
      <c r="F192" s="28"/>
      <c r="G192" s="32"/>
      <c r="H192" s="1"/>
      <c r="I192" s="1"/>
      <c r="J192" s="1"/>
      <c r="K192" s="1"/>
      <c r="L192" s="1"/>
      <c r="M192" s="13">
        <f t="shared" si="4"/>
        <v>0</v>
      </c>
      <c r="N192" s="13">
        <f t="shared" si="5"/>
        <v>0</v>
      </c>
    </row>
    <row r="193" spans="1:14" s="2" customFormat="1" x14ac:dyDescent="0.25">
      <c r="A193" t="s">
        <v>183</v>
      </c>
      <c r="B193" s="26">
        <v>114.73527193128</v>
      </c>
      <c r="C193" s="13"/>
      <c r="D193" s="4"/>
      <c r="E193" s="4"/>
      <c r="F193" s="28"/>
      <c r="G193" s="32"/>
      <c r="H193" s="1"/>
      <c r="I193" s="1"/>
      <c r="J193" s="1"/>
      <c r="K193" s="1"/>
      <c r="L193" s="1"/>
      <c r="M193" s="13">
        <f t="shared" si="4"/>
        <v>0</v>
      </c>
      <c r="N193" s="13">
        <f t="shared" si="5"/>
        <v>0</v>
      </c>
    </row>
    <row r="194" spans="1:14" s="2" customFormat="1" x14ac:dyDescent="0.25">
      <c r="A194" t="s">
        <v>184</v>
      </c>
      <c r="B194" s="26">
        <v>120.52998263487999</v>
      </c>
      <c r="C194" s="13"/>
      <c r="D194" s="4"/>
      <c r="E194" s="4"/>
      <c r="F194" s="28"/>
      <c r="G194" s="32"/>
      <c r="H194" s="1"/>
      <c r="I194" s="1"/>
      <c r="J194" s="1"/>
      <c r="K194" s="1"/>
      <c r="L194" s="1"/>
      <c r="M194" s="13">
        <f t="shared" si="4"/>
        <v>0</v>
      </c>
      <c r="N194" s="13">
        <f t="shared" si="5"/>
        <v>0</v>
      </c>
    </row>
    <row r="195" spans="1:14" s="2" customFormat="1" x14ac:dyDescent="0.25">
      <c r="A195" t="s">
        <v>185</v>
      </c>
      <c r="B195" s="26">
        <v>127.4836354792</v>
      </c>
      <c r="C195" s="13"/>
      <c r="D195" s="4"/>
      <c r="E195" s="4"/>
      <c r="F195" s="28"/>
      <c r="G195" s="32"/>
      <c r="H195" s="1"/>
      <c r="I195" s="1"/>
      <c r="J195" s="1"/>
      <c r="K195" s="1"/>
      <c r="L195" s="1"/>
      <c r="M195" s="13">
        <f t="shared" si="4"/>
        <v>0</v>
      </c>
      <c r="N195" s="13">
        <f t="shared" si="5"/>
        <v>0</v>
      </c>
    </row>
    <row r="196" spans="1:14" s="2" customFormat="1" x14ac:dyDescent="0.25">
      <c r="A196"/>
      <c r="B196" s="13"/>
      <c r="C196" s="13"/>
      <c r="D196" s="15"/>
      <c r="E196" s="15"/>
      <c r="F196" s="15"/>
      <c r="G196" s="3"/>
      <c r="H196" s="3"/>
      <c r="M196" s="27"/>
      <c r="N196" s="13">
        <f>ROUND((G196*C196)+(H196*C196*1.1)+(I196*C196*1.15)+(J196*C196*1.15*1.1)+(K196*C196*1.35)+(L196*C196*1.35*1.1),2)</f>
        <v>0</v>
      </c>
    </row>
    <row r="197" spans="1:14" s="2" customFormat="1" x14ac:dyDescent="0.25">
      <c r="A197"/>
      <c r="C197"/>
      <c r="D197" s="1"/>
      <c r="E197" s="1"/>
      <c r="F197" s="1"/>
      <c r="G197" s="5" t="s">
        <v>261</v>
      </c>
      <c r="H197" s="5" t="s">
        <v>213</v>
      </c>
      <c r="I197" s="5" t="s">
        <v>264</v>
      </c>
      <c r="M197"/>
      <c r="N197"/>
    </row>
    <row r="198" spans="1:14" s="2" customFormat="1" x14ac:dyDescent="0.25">
      <c r="A198" s="22" t="s">
        <v>118</v>
      </c>
      <c r="C198"/>
      <c r="D198" s="1"/>
      <c r="E198" s="1"/>
      <c r="F198" s="1"/>
      <c r="G198" s="43">
        <f>ROUND(SUM(M3:M195),1)</f>
        <v>0</v>
      </c>
      <c r="H198" s="43">
        <f>ROUND(SUM(N3:N195),1)</f>
        <v>0</v>
      </c>
      <c r="I198" s="44">
        <f>ROUNDUP(G198+H198,1)</f>
        <v>0</v>
      </c>
      <c r="M198"/>
      <c r="N198"/>
    </row>
    <row r="199" spans="1:14" s="2" customFormat="1" x14ac:dyDescent="0.25">
      <c r="A199"/>
      <c r="C199"/>
      <c r="D199" s="1"/>
      <c r="E199" s="1"/>
      <c r="F199" s="1"/>
      <c r="G199" s="3"/>
      <c r="H199" s="3"/>
      <c r="M199"/>
      <c r="N199"/>
    </row>
    <row r="200" spans="1:14" s="2" customFormat="1" x14ac:dyDescent="0.25">
      <c r="A200"/>
      <c r="C200"/>
      <c r="D200" s="1"/>
      <c r="E200" s="1"/>
      <c r="F200" s="1"/>
      <c r="G200" s="3"/>
      <c r="H200" s="3"/>
      <c r="M200"/>
      <c r="N200"/>
    </row>
    <row r="201" spans="1:14" s="2" customFormat="1" x14ac:dyDescent="0.25">
      <c r="A201" s="154" t="s">
        <v>284</v>
      </c>
      <c r="B201" s="154"/>
      <c r="C201" s="154"/>
      <c r="D201" s="14" t="s">
        <v>206</v>
      </c>
      <c r="E201" s="21" t="s">
        <v>263</v>
      </c>
      <c r="F201"/>
      <c r="G201" s="3"/>
      <c r="H201" s="3"/>
      <c r="M201"/>
      <c r="N201"/>
    </row>
    <row r="202" spans="1:14" s="2" customFormat="1" x14ac:dyDescent="0.25">
      <c r="A202" t="s">
        <v>269</v>
      </c>
      <c r="B202" s="38">
        <v>1.4925441774880002</v>
      </c>
      <c r="C202" s="13"/>
      <c r="D202" s="16"/>
      <c r="E202" s="26">
        <f>IFERROR((ROUND(B202*D202,2)),"REVISAR")</f>
        <v>0</v>
      </c>
      <c r="F202" s="1"/>
      <c r="G202" s="3"/>
      <c r="H202" s="3"/>
      <c r="M202"/>
      <c r="N202"/>
    </row>
    <row r="203" spans="1:14" s="2" customFormat="1" x14ac:dyDescent="0.25">
      <c r="A203" t="s">
        <v>270</v>
      </c>
      <c r="B203" s="39">
        <v>24.569573383264004</v>
      </c>
      <c r="C203" s="13"/>
      <c r="D203" s="16"/>
      <c r="E203" s="26">
        <f t="shared" ref="E203:E225" si="6">IFERROR((ROUND(B203*D203,2)),"REVISAR")</f>
        <v>0</v>
      </c>
      <c r="F203" s="1"/>
      <c r="G203" s="3"/>
      <c r="H203" s="3"/>
      <c r="M203"/>
      <c r="N203"/>
    </row>
    <row r="204" spans="1:14" s="2" customFormat="1" x14ac:dyDescent="0.25">
      <c r="A204" t="s">
        <v>271</v>
      </c>
      <c r="B204" s="38">
        <v>1.0650035384832499</v>
      </c>
      <c r="C204" s="13"/>
      <c r="D204" s="16"/>
      <c r="E204" s="26">
        <f t="shared" si="6"/>
        <v>0</v>
      </c>
      <c r="F204" s="1"/>
      <c r="G204" s="3"/>
      <c r="H204" s="3"/>
      <c r="M204"/>
      <c r="N204"/>
    </row>
    <row r="205" spans="1:14" s="2" customFormat="1" x14ac:dyDescent="0.25">
      <c r="A205" t="s">
        <v>186</v>
      </c>
      <c r="B205" s="39">
        <v>46.682189428201603</v>
      </c>
      <c r="C205" s="13"/>
      <c r="D205" s="16"/>
      <c r="E205" s="26">
        <f t="shared" si="6"/>
        <v>0</v>
      </c>
      <c r="F205" s="1"/>
      <c r="G205" s="3"/>
      <c r="H205" s="3"/>
      <c r="M205"/>
      <c r="N205"/>
    </row>
    <row r="206" spans="1:14" s="2" customFormat="1" x14ac:dyDescent="0.25">
      <c r="A206" t="s">
        <v>188</v>
      </c>
      <c r="B206" s="39">
        <v>99.50677220221921</v>
      </c>
      <c r="C206" s="13"/>
      <c r="D206" s="16"/>
      <c r="E206" s="26">
        <f t="shared" si="6"/>
        <v>0</v>
      </c>
      <c r="F206" s="1"/>
      <c r="G206" s="3"/>
      <c r="H206" s="3"/>
      <c r="M206"/>
      <c r="N206"/>
    </row>
    <row r="207" spans="1:14" s="2" customFormat="1" x14ac:dyDescent="0.25">
      <c r="A207" t="s">
        <v>189</v>
      </c>
      <c r="B207" s="39">
        <v>108.1061228863616</v>
      </c>
      <c r="C207" s="13"/>
      <c r="D207" s="16"/>
      <c r="E207" s="26">
        <f t="shared" si="6"/>
        <v>0</v>
      </c>
      <c r="F207" s="1"/>
      <c r="G207" s="3"/>
      <c r="H207" s="3"/>
      <c r="M207"/>
      <c r="N207"/>
    </row>
    <row r="208" spans="1:14" s="2" customFormat="1" x14ac:dyDescent="0.25">
      <c r="A208" t="s">
        <v>190</v>
      </c>
      <c r="B208" s="39">
        <v>68.794805473139206</v>
      </c>
      <c r="C208" s="13"/>
      <c r="D208" s="16"/>
      <c r="E208" s="26">
        <f t="shared" si="6"/>
        <v>0</v>
      </c>
      <c r="F208" s="1"/>
      <c r="G208" s="3"/>
      <c r="H208" s="3"/>
      <c r="M208"/>
      <c r="N208"/>
    </row>
    <row r="209" spans="1:14" s="2" customFormat="1" x14ac:dyDescent="0.25">
      <c r="A209" t="s">
        <v>191</v>
      </c>
      <c r="B209" s="39">
        <v>76.165677488118405</v>
      </c>
      <c r="C209" s="13"/>
      <c r="D209" s="16"/>
      <c r="E209" s="26">
        <f t="shared" si="6"/>
        <v>0</v>
      </c>
      <c r="F209" s="1"/>
      <c r="G209" s="3"/>
      <c r="H209" s="3"/>
      <c r="M209"/>
      <c r="N209"/>
    </row>
    <row r="210" spans="1:14" s="2" customFormat="1" x14ac:dyDescent="0.25">
      <c r="A210" t="s">
        <v>192</v>
      </c>
      <c r="B210" s="39">
        <v>87.221985510587203</v>
      </c>
      <c r="C210" s="13"/>
      <c r="D210" s="16"/>
      <c r="E210" s="26">
        <f t="shared" si="6"/>
        <v>0</v>
      </c>
      <c r="F210" s="1"/>
      <c r="G210" s="3"/>
      <c r="H210" s="3"/>
      <c r="M210"/>
      <c r="N210"/>
    </row>
    <row r="211" spans="1:14" s="2" customFormat="1" x14ac:dyDescent="0.25">
      <c r="A211" t="s">
        <v>193</v>
      </c>
      <c r="B211" s="39">
        <v>38.082838744059202</v>
      </c>
      <c r="C211" s="13"/>
      <c r="D211" s="16"/>
      <c r="E211" s="26">
        <f t="shared" si="6"/>
        <v>0</v>
      </c>
      <c r="F211" s="1"/>
      <c r="G211" s="3"/>
      <c r="H211" s="3"/>
      <c r="M211"/>
      <c r="N211"/>
    </row>
    <row r="212" spans="1:14" s="2" customFormat="1" x14ac:dyDescent="0.25">
      <c r="A212" t="s">
        <v>274</v>
      </c>
      <c r="B212" s="39">
        <v>33.168924067406401</v>
      </c>
      <c r="C212" s="13"/>
      <c r="D212" s="16"/>
      <c r="E212" s="26">
        <f t="shared" si="6"/>
        <v>0</v>
      </c>
      <c r="F212" s="1"/>
      <c r="G212" s="3"/>
      <c r="H212" s="3"/>
      <c r="M212"/>
      <c r="N212"/>
    </row>
    <row r="213" spans="1:14" s="2" customFormat="1" x14ac:dyDescent="0.25">
      <c r="A213" t="s">
        <v>275</v>
      </c>
      <c r="B213" s="40">
        <v>24.569573383264004</v>
      </c>
      <c r="C213" s="13"/>
      <c r="D213" s="16"/>
      <c r="E213" s="26">
        <f t="shared" si="6"/>
        <v>0</v>
      </c>
      <c r="F213" s="1"/>
      <c r="G213" s="3"/>
      <c r="H213" s="3"/>
      <c r="M213"/>
      <c r="N213"/>
    </row>
    <row r="214" spans="1:14" s="2" customFormat="1" x14ac:dyDescent="0.25">
      <c r="A214" t="s">
        <v>194</v>
      </c>
      <c r="B214" s="39">
        <v>34.397402736569603</v>
      </c>
      <c r="C214" s="13"/>
      <c r="D214" s="16"/>
      <c r="E214" s="26">
        <f t="shared" si="6"/>
        <v>0</v>
      </c>
      <c r="F214" s="1"/>
      <c r="G214" s="3"/>
      <c r="H214" s="3"/>
      <c r="M214"/>
      <c r="N214"/>
    </row>
    <row r="215" spans="1:14" s="2" customFormat="1" x14ac:dyDescent="0.25">
      <c r="A215" t="s">
        <v>195</v>
      </c>
      <c r="B215" s="39">
        <v>51.596104104854405</v>
      </c>
      <c r="C215" s="13"/>
      <c r="D215" s="16"/>
      <c r="E215" s="26">
        <f t="shared" si="6"/>
        <v>0</v>
      </c>
      <c r="F215" s="1"/>
      <c r="G215" s="3"/>
      <c r="H215" s="3"/>
      <c r="M215"/>
      <c r="N215"/>
    </row>
    <row r="216" spans="1:14" s="2" customFormat="1" x14ac:dyDescent="0.25">
      <c r="A216" t="s">
        <v>196</v>
      </c>
      <c r="B216" s="39">
        <v>39.311317413222405</v>
      </c>
      <c r="C216" s="13"/>
      <c r="D216" s="16"/>
      <c r="E216" s="26">
        <f t="shared" si="6"/>
        <v>0</v>
      </c>
      <c r="F216" s="1"/>
      <c r="G216" s="3"/>
      <c r="H216" s="3"/>
      <c r="M216"/>
      <c r="N216"/>
    </row>
    <row r="217" spans="1:14" s="2" customFormat="1" x14ac:dyDescent="0.25">
      <c r="A217" t="s">
        <v>197</v>
      </c>
      <c r="B217" s="39">
        <v>61.42393345816</v>
      </c>
      <c r="C217" s="13"/>
      <c r="D217" s="16"/>
      <c r="E217" s="26">
        <f t="shared" si="6"/>
        <v>0</v>
      </c>
      <c r="F217" s="1"/>
      <c r="G217" s="3"/>
      <c r="H217" s="3"/>
      <c r="M217"/>
      <c r="N217"/>
    </row>
    <row r="218" spans="1:14" s="2" customFormat="1" x14ac:dyDescent="0.25">
      <c r="A218" t="s">
        <v>198</v>
      </c>
      <c r="B218" s="41">
        <v>49.139146766528008</v>
      </c>
      <c r="C218" s="13"/>
      <c r="D218" s="16"/>
      <c r="E218" s="26">
        <f t="shared" si="6"/>
        <v>0</v>
      </c>
      <c r="F218" s="1"/>
      <c r="G218" s="3"/>
      <c r="H218" s="3"/>
      <c r="M218"/>
      <c r="N218"/>
    </row>
    <row r="219" spans="1:14" s="2" customFormat="1" x14ac:dyDescent="0.25">
      <c r="A219" t="s">
        <v>199</v>
      </c>
      <c r="B219" s="41">
        <v>66.337848134812802</v>
      </c>
      <c r="C219" s="13"/>
      <c r="D219" s="16"/>
      <c r="E219" s="26">
        <f t="shared" si="6"/>
        <v>0</v>
      </c>
      <c r="F219" s="1"/>
      <c r="G219" s="3"/>
      <c r="H219" s="3"/>
      <c r="M219"/>
      <c r="N219"/>
    </row>
    <row r="220" spans="1:14" s="2" customFormat="1" x14ac:dyDescent="0.25">
      <c r="A220" t="s">
        <v>200</v>
      </c>
      <c r="B220" s="41">
        <v>56.510018781507206</v>
      </c>
      <c r="C220" s="13"/>
      <c r="D220" s="16"/>
      <c r="E220" s="26">
        <f t="shared" si="6"/>
        <v>0</v>
      </c>
      <c r="F220" s="1"/>
      <c r="G220" s="3"/>
      <c r="H220" s="3"/>
      <c r="M220"/>
      <c r="N220"/>
    </row>
    <row r="221" spans="1:14" s="2" customFormat="1" x14ac:dyDescent="0.25">
      <c r="A221" t="s">
        <v>201</v>
      </c>
      <c r="B221" s="41">
        <v>78.622634826444809</v>
      </c>
      <c r="C221" s="13"/>
      <c r="D221" s="16"/>
      <c r="E221" s="26">
        <f t="shared" si="6"/>
        <v>0</v>
      </c>
      <c r="F221" s="1"/>
      <c r="G221" s="3"/>
      <c r="H221" s="3"/>
      <c r="M221"/>
      <c r="N221"/>
    </row>
    <row r="222" spans="1:14" s="2" customFormat="1" x14ac:dyDescent="0.25">
      <c r="A222" t="s">
        <v>202</v>
      </c>
      <c r="B222" s="41">
        <v>17.198701368284802</v>
      </c>
      <c r="C222" s="13"/>
      <c r="D222" s="16"/>
      <c r="E222" s="26">
        <f t="shared" si="6"/>
        <v>0</v>
      </c>
      <c r="F222" s="1"/>
      <c r="G222" s="3"/>
      <c r="H222" s="3"/>
      <c r="M222"/>
      <c r="N222"/>
    </row>
    <row r="223" spans="1:14" s="2" customFormat="1" x14ac:dyDescent="0.25">
      <c r="A223" t="s">
        <v>203</v>
      </c>
      <c r="B223" s="41">
        <v>20.884137375774404</v>
      </c>
      <c r="C223" s="13"/>
      <c r="D223" s="16"/>
      <c r="E223" s="26">
        <f t="shared" si="6"/>
        <v>0</v>
      </c>
      <c r="F223" s="1"/>
      <c r="G223" s="3"/>
      <c r="H223" s="3"/>
      <c r="M223"/>
      <c r="N223"/>
    </row>
    <row r="224" spans="1:14" s="2" customFormat="1" x14ac:dyDescent="0.25">
      <c r="A224" t="s">
        <v>204</v>
      </c>
      <c r="B224" s="41">
        <v>27.026530721590401</v>
      </c>
      <c r="C224" s="13"/>
      <c r="D224" s="16"/>
      <c r="E224" s="26">
        <f t="shared" si="6"/>
        <v>0</v>
      </c>
      <c r="F224" s="1"/>
      <c r="G224" s="3"/>
      <c r="H224" s="3"/>
      <c r="M224"/>
      <c r="N224"/>
    </row>
    <row r="225" spans="1:14" s="2" customFormat="1" x14ac:dyDescent="0.25">
      <c r="A225" t="s">
        <v>205</v>
      </c>
      <c r="B225" s="41">
        <v>29.483488059916802</v>
      </c>
      <c r="C225" s="13"/>
      <c r="D225" s="16"/>
      <c r="E225" s="26">
        <f t="shared" si="6"/>
        <v>0</v>
      </c>
      <c r="F225" s="1"/>
      <c r="G225" s="3"/>
      <c r="H225" s="3"/>
      <c r="M225"/>
      <c r="N225"/>
    </row>
    <row r="226" spans="1:14" s="2" customFormat="1" x14ac:dyDescent="0.25">
      <c r="A226"/>
      <c r="B226" s="13"/>
      <c r="C226" s="13"/>
      <c r="D226" s="1"/>
      <c r="E226" s="1"/>
      <c r="F226" s="1"/>
      <c r="G226" s="3"/>
      <c r="H226" s="3"/>
      <c r="M226"/>
      <c r="N226"/>
    </row>
    <row r="227" spans="1:14" s="2" customFormat="1" x14ac:dyDescent="0.25">
      <c r="A227"/>
      <c r="B227" s="13"/>
      <c r="C227" s="13"/>
      <c r="D227" s="1"/>
      <c r="E227" s="1"/>
      <c r="F227" s="1"/>
      <c r="G227" s="1"/>
      <c r="H227" s="1"/>
      <c r="M227"/>
      <c r="N227"/>
    </row>
    <row r="228" spans="1:14" x14ac:dyDescent="0.25">
      <c r="A228" s="22" t="s">
        <v>208</v>
      </c>
      <c r="B228" s="13"/>
      <c r="C228" s="13"/>
      <c r="E228" s="45">
        <f>ROUND(SUM(E202:E225),1)</f>
        <v>0</v>
      </c>
      <c r="G228" s="3"/>
      <c r="H228" s="3"/>
    </row>
    <row r="229" spans="1:14" x14ac:dyDescent="0.25">
      <c r="B229" s="13"/>
      <c r="C229" s="13"/>
      <c r="G229" s="3"/>
      <c r="H229" s="3"/>
    </row>
    <row r="231" spans="1:14" x14ac:dyDescent="0.25">
      <c r="A231" s="22" t="s">
        <v>117</v>
      </c>
      <c r="E231" s="17"/>
      <c r="G231" s="3"/>
      <c r="H231" s="3"/>
    </row>
    <row r="232" spans="1:14" x14ac:dyDescent="0.25">
      <c r="F232" s="5" t="s">
        <v>272</v>
      </c>
      <c r="H232" s="2"/>
    </row>
    <row r="233" spans="1:14" ht="15.75" x14ac:dyDescent="0.25">
      <c r="A233" s="22" t="s">
        <v>209</v>
      </c>
      <c r="F233" s="46">
        <f>IFERROR((ROUND((I198+E228)-((I198+E228)*E231/100),1)),"REVISAR DTO")</f>
        <v>0</v>
      </c>
      <c r="G233" s="18" t="s">
        <v>212</v>
      </c>
      <c r="H233" s="18"/>
      <c r="I233" s="18"/>
      <c r="J233" s="18"/>
      <c r="K233" s="18"/>
    </row>
    <row r="234" spans="1:14" ht="15.75" x14ac:dyDescent="0.25">
      <c r="A234" s="22" t="s">
        <v>210</v>
      </c>
      <c r="F234" s="42">
        <f>IFERROR((ROUND(F233*1.21,2)),"REVISAR")</f>
        <v>0</v>
      </c>
      <c r="G234" s="18" t="s">
        <v>211</v>
      </c>
      <c r="H234" s="18"/>
      <c r="I234" s="18"/>
      <c r="J234" s="18"/>
      <c r="K234" s="18"/>
    </row>
    <row r="237" spans="1:14" ht="15.75" thickBot="1" x14ac:dyDescent="0.3"/>
    <row r="238" spans="1:14" x14ac:dyDescent="0.25">
      <c r="A238" s="155" t="s">
        <v>430</v>
      </c>
      <c r="B238" s="156"/>
      <c r="C238" s="156"/>
      <c r="D238" s="156"/>
      <c r="E238" s="156"/>
      <c r="F238" s="156"/>
      <c r="G238" s="156"/>
      <c r="H238" s="156"/>
      <c r="I238" s="156"/>
      <c r="J238" s="156"/>
      <c r="K238" s="157"/>
    </row>
    <row r="239" spans="1:14" x14ac:dyDescent="0.25">
      <c r="A239" s="158"/>
      <c r="B239" s="159"/>
      <c r="C239" s="159"/>
      <c r="D239" s="159"/>
      <c r="E239" s="159"/>
      <c r="F239" s="159"/>
      <c r="G239" s="159"/>
      <c r="H239" s="159"/>
      <c r="I239" s="159"/>
      <c r="J239" s="159"/>
      <c r="K239" s="160"/>
    </row>
    <row r="240" spans="1:14" ht="15.75" thickBot="1" x14ac:dyDescent="0.3">
      <c r="A240" s="158"/>
      <c r="B240" s="159"/>
      <c r="C240" s="159"/>
      <c r="D240" s="159"/>
      <c r="E240" s="159"/>
      <c r="F240" s="159"/>
      <c r="G240" s="159"/>
      <c r="H240" s="159"/>
      <c r="I240" s="159"/>
      <c r="J240" s="159"/>
      <c r="K240" s="160"/>
    </row>
    <row r="241" spans="1:11" ht="16.5" thickBot="1" x14ac:dyDescent="0.3">
      <c r="A241" s="114" t="s">
        <v>437</v>
      </c>
      <c r="B241" s="109"/>
      <c r="C241" s="115"/>
      <c r="D241" s="117" t="s">
        <v>439</v>
      </c>
      <c r="E241" s="118"/>
      <c r="F241" s="116"/>
      <c r="G241" s="106"/>
      <c r="H241" s="120" t="s">
        <v>438</v>
      </c>
      <c r="I241" s="121"/>
      <c r="J241" s="121"/>
      <c r="K241" s="119"/>
    </row>
    <row r="242" spans="1:11" ht="15.75" thickBot="1" x14ac:dyDescent="0.3">
      <c r="A242" s="97"/>
      <c r="D242" s="103" t="s">
        <v>431</v>
      </c>
      <c r="E242" s="104"/>
      <c r="F242" s="105"/>
      <c r="G242" s="96"/>
      <c r="H242" s="103" t="s">
        <v>432</v>
      </c>
      <c r="I242" s="103"/>
      <c r="J242" s="103"/>
      <c r="K242" s="101"/>
    </row>
    <row r="243" spans="1:11" ht="21.75" thickBot="1" x14ac:dyDescent="0.4">
      <c r="A243" s="98" t="s">
        <v>436</v>
      </c>
      <c r="D243" s="122" t="s">
        <v>427</v>
      </c>
      <c r="E243" s="107"/>
      <c r="F243" s="122" t="s">
        <v>428</v>
      </c>
      <c r="G243" s="96"/>
      <c r="H243" s="122" t="s">
        <v>427</v>
      </c>
      <c r="I243" s="107"/>
      <c r="J243" s="122" t="s">
        <v>428</v>
      </c>
      <c r="K243" s="101"/>
    </row>
    <row r="244" spans="1:11" ht="21.75" thickBot="1" x14ac:dyDescent="0.4">
      <c r="A244" s="98" t="s">
        <v>434</v>
      </c>
      <c r="D244" s="108"/>
      <c r="E244" s="109" t="s">
        <v>429</v>
      </c>
      <c r="F244" s="108"/>
      <c r="G244" s="96"/>
      <c r="H244" s="111"/>
      <c r="I244" s="112" t="s">
        <v>429</v>
      </c>
      <c r="J244" s="111"/>
      <c r="K244" s="101"/>
    </row>
    <row r="245" spans="1:11" ht="21.75" thickBot="1" x14ac:dyDescent="0.4">
      <c r="A245" s="98" t="s">
        <v>435</v>
      </c>
      <c r="D245" s="106"/>
      <c r="E245" s="106"/>
      <c r="F245" s="106"/>
      <c r="G245" s="96"/>
      <c r="H245" s="106"/>
      <c r="I245" s="106"/>
      <c r="J245" s="106"/>
      <c r="K245" s="101"/>
    </row>
    <row r="246" spans="1:11" ht="16.5" thickBot="1" x14ac:dyDescent="0.3">
      <c r="A246" s="99"/>
      <c r="B246" s="93"/>
      <c r="C246" s="94"/>
      <c r="D246" s="151" t="s">
        <v>441</v>
      </c>
      <c r="E246" s="152"/>
      <c r="F246" s="110"/>
      <c r="G246" s="100"/>
      <c r="H246" s="151" t="s">
        <v>433</v>
      </c>
      <c r="I246" s="153"/>
      <c r="J246" s="113" t="str">
        <f>IFERROR(((F246*(H244/D244))*(J244/F244)),"")</f>
        <v/>
      </c>
      <c r="K246" s="102"/>
    </row>
    <row r="247" spans="1:11" x14ac:dyDescent="0.25">
      <c r="J247" s="95" t="s">
        <v>440</v>
      </c>
    </row>
  </sheetData>
  <sheetProtection algorithmName="SHA-512" hashValue="HGiFrIGWglqUaa+PWtWaS1su8ocXo8gyAc3P5YhT//JH1jNnqYJRYam8JPd9MUyjZmTtEcyn1jCJO8wJwn1ztw==" saltValue="lGw1QNPf8G1MZw4Ko9lIuw==" spinCount="100000" sheet="1" objects="1" scenarios="1"/>
  <mergeCells count="5">
    <mergeCell ref="A1:N1"/>
    <mergeCell ref="A201:C201"/>
    <mergeCell ref="A238:K240"/>
    <mergeCell ref="D246:E246"/>
    <mergeCell ref="H246:I24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FD3A-9AE7-4893-BBAA-BC925352C8BA}">
  <dimension ref="A1:N224"/>
  <sheetViews>
    <sheetView showZeros="0" zoomScaleNormal="100" workbookViewId="0">
      <selection activeCell="B2" sqref="B1:B1048576"/>
    </sheetView>
  </sheetViews>
  <sheetFormatPr baseColWidth="10" defaultRowHeight="15" x14ac:dyDescent="0.25"/>
  <cols>
    <col min="1" max="1" width="33" customWidth="1"/>
    <col min="2" max="2" width="12.140625" style="2" hidden="1" customWidth="1"/>
    <col min="3" max="4" width="10.140625" style="1" bestFit="1" customWidth="1"/>
    <col min="5" max="5" width="12.42578125" style="1" bestFit="1" customWidth="1"/>
    <col min="6" max="6" width="15.7109375" style="1" customWidth="1"/>
    <col min="7" max="7" width="11.5703125" style="1"/>
    <col min="8" max="8" width="15.85546875" style="2" bestFit="1" customWidth="1"/>
    <col min="10" max="10" width="19.7109375" customWidth="1"/>
    <col min="11" max="11" width="11.140625" customWidth="1"/>
  </cols>
  <sheetData>
    <row r="1" spans="1:10" ht="21" x14ac:dyDescent="0.25">
      <c r="A1" s="143" t="s">
        <v>285</v>
      </c>
      <c r="B1" s="143"/>
      <c r="C1" s="143"/>
      <c r="D1" s="143"/>
      <c r="E1" s="143"/>
      <c r="F1" s="143"/>
      <c r="G1" s="47"/>
      <c r="H1" s="47"/>
    </row>
    <row r="2" spans="1:10" s="2" customFormat="1" x14ac:dyDescent="0.25">
      <c r="C2" s="10" t="s">
        <v>112</v>
      </c>
      <c r="D2" s="11" t="s">
        <v>113</v>
      </c>
      <c r="E2" s="12" t="s">
        <v>114</v>
      </c>
      <c r="F2" s="48" t="s">
        <v>263</v>
      </c>
    </row>
    <row r="3" spans="1:10" x14ac:dyDescent="0.25">
      <c r="A3" t="s">
        <v>0</v>
      </c>
      <c r="B3" s="13">
        <v>10.430479266480003</v>
      </c>
      <c r="C3" s="4"/>
      <c r="D3" s="4"/>
      <c r="E3" s="4"/>
      <c r="F3" s="26">
        <f>IFERROR((ROUNDUP((C3*B3)+(D3*B3*1.15)+(E3*B3*1.35),1)),"REVISAR")</f>
        <v>0</v>
      </c>
      <c r="H3" s="1"/>
      <c r="J3" s="27"/>
    </row>
    <row r="4" spans="1:10" x14ac:dyDescent="0.25">
      <c r="A4" t="s">
        <v>1</v>
      </c>
      <c r="B4" s="13">
        <v>11.589421407200001</v>
      </c>
      <c r="C4" s="4"/>
      <c r="D4" s="4"/>
      <c r="E4" s="4"/>
      <c r="F4" s="26">
        <f t="shared" ref="F4:F67" si="0">IFERROR((ROUNDUP((C4*B4)+(D4*B4*1.15)+(E4*B4*1.35),1)),"REVISAR")</f>
        <v>0</v>
      </c>
      <c r="H4" s="1"/>
      <c r="J4" s="27"/>
    </row>
    <row r="5" spans="1:10" x14ac:dyDescent="0.25">
      <c r="A5" t="s">
        <v>2</v>
      </c>
      <c r="B5" s="13">
        <v>12.74836354792</v>
      </c>
      <c r="C5" s="4"/>
      <c r="D5" s="4"/>
      <c r="E5" s="4"/>
      <c r="F5" s="26">
        <f t="shared" si="0"/>
        <v>0</v>
      </c>
      <c r="H5" s="1"/>
      <c r="J5" s="27"/>
    </row>
    <row r="6" spans="1:10" x14ac:dyDescent="0.25">
      <c r="A6" t="s">
        <v>3</v>
      </c>
      <c r="B6" s="13">
        <v>12.74836354792</v>
      </c>
      <c r="C6" s="4"/>
      <c r="D6" s="4"/>
      <c r="E6" s="4"/>
      <c r="F6" s="26">
        <f t="shared" si="0"/>
        <v>0</v>
      </c>
      <c r="H6" s="1"/>
      <c r="J6" s="27"/>
    </row>
    <row r="7" spans="1:10" x14ac:dyDescent="0.25">
      <c r="A7" t="s">
        <v>4</v>
      </c>
      <c r="B7" s="13">
        <v>13.907305688639997</v>
      </c>
      <c r="C7" s="4"/>
      <c r="D7" s="4"/>
      <c r="E7" s="4"/>
      <c r="F7" s="26">
        <f t="shared" si="0"/>
        <v>0</v>
      </c>
      <c r="H7" s="1"/>
      <c r="J7" s="27"/>
    </row>
    <row r="8" spans="1:10" x14ac:dyDescent="0.25">
      <c r="A8" t="s">
        <v>5</v>
      </c>
      <c r="B8" s="13">
        <v>15.066247829359998</v>
      </c>
      <c r="C8" s="4"/>
      <c r="D8" s="4"/>
      <c r="E8" s="4"/>
      <c r="F8" s="26">
        <f t="shared" si="0"/>
        <v>0</v>
      </c>
      <c r="H8" s="1"/>
      <c r="J8" s="27"/>
    </row>
    <row r="9" spans="1:10" x14ac:dyDescent="0.25">
      <c r="A9" t="s">
        <v>119</v>
      </c>
      <c r="B9" s="13">
        <v>17.3841321108</v>
      </c>
      <c r="C9" s="4"/>
      <c r="D9" s="4"/>
      <c r="E9" s="4"/>
      <c r="F9" s="26">
        <f t="shared" si="0"/>
        <v>0</v>
      </c>
      <c r="H9" s="1"/>
      <c r="J9" s="27"/>
    </row>
    <row r="10" spans="1:10" x14ac:dyDescent="0.25">
      <c r="A10" t="s">
        <v>120</v>
      </c>
      <c r="B10" s="13">
        <v>19.702016392240001</v>
      </c>
      <c r="C10" s="4"/>
      <c r="D10" s="4"/>
      <c r="E10" s="4"/>
      <c r="F10" s="26">
        <f t="shared" si="0"/>
        <v>0</v>
      </c>
      <c r="H10" s="1"/>
      <c r="J10" s="27"/>
    </row>
    <row r="11" spans="1:10" x14ac:dyDescent="0.25">
      <c r="A11" t="s">
        <v>6</v>
      </c>
      <c r="B11" s="13">
        <v>20.860958532960005</v>
      </c>
      <c r="C11" s="4"/>
      <c r="D11" s="4"/>
      <c r="E11" s="4"/>
      <c r="F11" s="26">
        <f t="shared" si="0"/>
        <v>0</v>
      </c>
      <c r="H11" s="1"/>
      <c r="J11" s="27"/>
    </row>
    <row r="12" spans="1:10" x14ac:dyDescent="0.25">
      <c r="A12" t="s">
        <v>121</v>
      </c>
      <c r="B12" s="13">
        <v>23.178842814400003</v>
      </c>
      <c r="C12" s="4"/>
      <c r="D12" s="4"/>
      <c r="E12" s="4"/>
      <c r="F12" s="26">
        <f t="shared" si="0"/>
        <v>0</v>
      </c>
      <c r="H12" s="1"/>
      <c r="J12" s="27"/>
    </row>
    <row r="13" spans="1:10" s="2" customFormat="1" x14ac:dyDescent="0.25">
      <c r="A13" t="s">
        <v>7</v>
      </c>
      <c r="B13" s="13">
        <v>26.655669236560001</v>
      </c>
      <c r="C13" s="4"/>
      <c r="D13" s="4"/>
      <c r="E13" s="4"/>
      <c r="F13" s="26">
        <f t="shared" si="0"/>
        <v>0</v>
      </c>
      <c r="G13" s="1"/>
      <c r="H13" s="1"/>
      <c r="J13" s="13"/>
    </row>
    <row r="14" spans="1:10" s="2" customFormat="1" x14ac:dyDescent="0.25">
      <c r="A14" t="s">
        <v>8</v>
      </c>
      <c r="B14" s="13"/>
      <c r="C14" s="10" t="s">
        <v>112</v>
      </c>
      <c r="D14" s="11" t="s">
        <v>113</v>
      </c>
      <c r="E14" s="12" t="s">
        <v>114</v>
      </c>
      <c r="F14" s="26"/>
    </row>
    <row r="15" spans="1:10" s="2" customFormat="1" x14ac:dyDescent="0.25">
      <c r="A15" t="s">
        <v>9</v>
      </c>
      <c r="B15" s="13">
        <v>11.589421407200001</v>
      </c>
      <c r="C15" s="4"/>
      <c r="D15" s="4"/>
      <c r="E15" s="4"/>
      <c r="F15" s="26">
        <f t="shared" si="0"/>
        <v>0</v>
      </c>
      <c r="G15" s="1"/>
      <c r="H15" s="1"/>
    </row>
    <row r="16" spans="1:10" s="2" customFormat="1" x14ac:dyDescent="0.25">
      <c r="A16" t="s">
        <v>10</v>
      </c>
      <c r="B16" s="13">
        <v>12.74836354792</v>
      </c>
      <c r="C16" s="4"/>
      <c r="D16" s="4"/>
      <c r="E16" s="4"/>
      <c r="F16" s="26">
        <f t="shared" si="0"/>
        <v>0</v>
      </c>
      <c r="G16" s="1"/>
      <c r="H16" s="1"/>
    </row>
    <row r="17" spans="1:14" s="2" customFormat="1" x14ac:dyDescent="0.25">
      <c r="A17" t="s">
        <v>11</v>
      </c>
      <c r="B17" s="13">
        <v>13.907305688639997</v>
      </c>
      <c r="C17" s="4"/>
      <c r="D17" s="4"/>
      <c r="E17" s="4"/>
      <c r="F17" s="26">
        <f t="shared" si="0"/>
        <v>0</v>
      </c>
      <c r="G17" s="1"/>
      <c r="H17" s="1"/>
    </row>
    <row r="18" spans="1:14" s="2" customFormat="1" x14ac:dyDescent="0.25">
      <c r="A18" t="s">
        <v>12</v>
      </c>
      <c r="B18" s="13">
        <v>13.907305688639997</v>
      </c>
      <c r="C18" s="4"/>
      <c r="D18" s="4"/>
      <c r="E18" s="4"/>
      <c r="F18" s="26">
        <f t="shared" si="0"/>
        <v>0</v>
      </c>
      <c r="G18" s="1"/>
      <c r="H18" s="1"/>
    </row>
    <row r="19" spans="1:14" s="2" customFormat="1" x14ac:dyDescent="0.25">
      <c r="A19" t="s">
        <v>13</v>
      </c>
      <c r="B19" s="13">
        <v>16.225189970079999</v>
      </c>
      <c r="C19" s="4"/>
      <c r="D19" s="4"/>
      <c r="E19" s="4"/>
      <c r="F19" s="26">
        <f t="shared" si="0"/>
        <v>0</v>
      </c>
      <c r="G19" s="1"/>
      <c r="H19" s="1"/>
    </row>
    <row r="20" spans="1:14" s="2" customFormat="1" ht="18.75" x14ac:dyDescent="0.25">
      <c r="A20" t="s">
        <v>14</v>
      </c>
      <c r="B20" s="13">
        <v>17.3841321108</v>
      </c>
      <c r="C20" s="4"/>
      <c r="D20" s="4"/>
      <c r="E20" s="4"/>
      <c r="F20" s="26">
        <f t="shared" si="0"/>
        <v>0</v>
      </c>
      <c r="G20" s="89" t="s">
        <v>426</v>
      </c>
      <c r="H20" s="89"/>
      <c r="I20" s="89"/>
      <c r="J20" s="89"/>
      <c r="K20" s="89" t="s">
        <v>425</v>
      </c>
      <c r="M20" s="89"/>
      <c r="N20" s="89"/>
    </row>
    <row r="21" spans="1:14" s="2" customFormat="1" ht="15.75" thickBot="1" x14ac:dyDescent="0.3">
      <c r="A21" t="s">
        <v>122</v>
      </c>
      <c r="B21" s="13">
        <v>18.543074251520004</v>
      </c>
      <c r="C21" s="4"/>
      <c r="D21" s="4"/>
      <c r="E21" s="4"/>
      <c r="F21" s="26">
        <f t="shared" si="0"/>
        <v>0</v>
      </c>
      <c r="G21" s="1"/>
      <c r="H21" s="1"/>
    </row>
    <row r="22" spans="1:14" s="2" customFormat="1" ht="15.75" thickBot="1" x14ac:dyDescent="0.3">
      <c r="A22" t="s">
        <v>123</v>
      </c>
      <c r="B22" s="13">
        <v>19.702016392240001</v>
      </c>
      <c r="C22" s="4"/>
      <c r="D22" s="4"/>
      <c r="E22" s="4"/>
      <c r="F22" s="26">
        <f t="shared" si="0"/>
        <v>0</v>
      </c>
      <c r="G22" s="76" t="s">
        <v>367</v>
      </c>
      <c r="H22" s="1"/>
      <c r="J22" s="161" t="s">
        <v>387</v>
      </c>
      <c r="K22" s="162"/>
      <c r="L22" s="163"/>
    </row>
    <row r="23" spans="1:14" s="2" customFormat="1" ht="15.75" thickBot="1" x14ac:dyDescent="0.3">
      <c r="A23" t="s">
        <v>15</v>
      </c>
      <c r="B23" s="13">
        <v>20.860958532960005</v>
      </c>
      <c r="C23" s="4"/>
      <c r="D23" s="4"/>
      <c r="E23" s="4"/>
      <c r="F23" s="26">
        <f t="shared" si="0"/>
        <v>0</v>
      </c>
      <c r="G23" s="76" t="s">
        <v>368</v>
      </c>
      <c r="H23" s="1"/>
      <c r="J23" s="161" t="s">
        <v>388</v>
      </c>
      <c r="K23" s="162"/>
      <c r="L23" s="163"/>
    </row>
    <row r="24" spans="1:14" s="2" customFormat="1" ht="15.75" thickBot="1" x14ac:dyDescent="0.3">
      <c r="A24" t="s">
        <v>124</v>
      </c>
      <c r="B24" s="13">
        <v>24.337784955120004</v>
      </c>
      <c r="C24" s="4"/>
      <c r="D24" s="4"/>
      <c r="E24" s="4"/>
      <c r="F24" s="26">
        <f t="shared" si="0"/>
        <v>0</v>
      </c>
      <c r="G24" s="76" t="s">
        <v>314</v>
      </c>
      <c r="H24" s="1"/>
      <c r="J24" s="161" t="s">
        <v>389</v>
      </c>
      <c r="K24" s="162"/>
      <c r="L24" s="163"/>
    </row>
    <row r="25" spans="1:14" s="2" customFormat="1" ht="15.75" thickBot="1" x14ac:dyDescent="0.3">
      <c r="A25" t="s">
        <v>125</v>
      </c>
      <c r="B25" s="13">
        <v>30.132495658719996</v>
      </c>
      <c r="C25" s="4"/>
      <c r="D25" s="4"/>
      <c r="E25" s="4"/>
      <c r="F25" s="26">
        <f t="shared" si="0"/>
        <v>0</v>
      </c>
      <c r="G25" s="76" t="s">
        <v>369</v>
      </c>
      <c r="H25" s="1"/>
      <c r="J25" s="161" t="s">
        <v>390</v>
      </c>
      <c r="K25" s="162"/>
      <c r="L25" s="163"/>
    </row>
    <row r="26" spans="1:14" s="2" customFormat="1" ht="15.75" thickBot="1" x14ac:dyDescent="0.3">
      <c r="A26"/>
      <c r="B26" s="13"/>
      <c r="C26" s="10" t="s">
        <v>112</v>
      </c>
      <c r="D26" s="11" t="s">
        <v>113</v>
      </c>
      <c r="E26" s="12" t="s">
        <v>114</v>
      </c>
      <c r="F26" s="26"/>
      <c r="G26" s="75" t="s">
        <v>370</v>
      </c>
      <c r="J26" s="161" t="s">
        <v>391</v>
      </c>
      <c r="K26" s="162"/>
      <c r="L26" s="163"/>
    </row>
    <row r="27" spans="1:14" s="2" customFormat="1" ht="15.75" thickBot="1" x14ac:dyDescent="0.3">
      <c r="A27" t="s">
        <v>24</v>
      </c>
      <c r="B27" s="13">
        <v>16.225189970079999</v>
      </c>
      <c r="C27" s="4"/>
      <c r="D27" s="4"/>
      <c r="E27" s="4"/>
      <c r="F27" s="26">
        <f t="shared" si="0"/>
        <v>0</v>
      </c>
      <c r="G27" s="76" t="s">
        <v>371</v>
      </c>
      <c r="H27" s="1"/>
      <c r="J27" s="161" t="s">
        <v>392</v>
      </c>
      <c r="K27" s="162"/>
      <c r="L27" s="163"/>
    </row>
    <row r="28" spans="1:14" s="2" customFormat="1" ht="15.75" thickBot="1" x14ac:dyDescent="0.3">
      <c r="A28" t="s">
        <v>25</v>
      </c>
      <c r="B28" s="13">
        <v>17.3841321108</v>
      </c>
      <c r="C28" s="4"/>
      <c r="D28" s="4"/>
      <c r="E28" s="4"/>
      <c r="F28" s="26">
        <f t="shared" si="0"/>
        <v>0</v>
      </c>
      <c r="G28" s="76" t="s">
        <v>372</v>
      </c>
      <c r="H28" s="1"/>
      <c r="J28" s="161" t="s">
        <v>393</v>
      </c>
      <c r="K28" s="162"/>
      <c r="L28" s="163"/>
    </row>
    <row r="29" spans="1:14" s="2" customFormat="1" ht="15.75" thickBot="1" x14ac:dyDescent="0.3">
      <c r="A29" t="s">
        <v>26</v>
      </c>
      <c r="B29" s="13">
        <v>18.543074251520004</v>
      </c>
      <c r="C29" s="4"/>
      <c r="D29" s="4"/>
      <c r="E29" s="4"/>
      <c r="F29" s="26">
        <f t="shared" si="0"/>
        <v>0</v>
      </c>
      <c r="G29" s="76" t="s">
        <v>373</v>
      </c>
      <c r="H29" s="1"/>
      <c r="J29" s="77"/>
      <c r="K29" s="78" t="s">
        <v>394</v>
      </c>
      <c r="L29" s="79"/>
    </row>
    <row r="30" spans="1:14" s="2" customFormat="1" ht="15.75" thickBot="1" x14ac:dyDescent="0.3">
      <c r="A30" t="s">
        <v>27</v>
      </c>
      <c r="B30" s="13">
        <v>22.019900673680002</v>
      </c>
      <c r="C30" s="4"/>
      <c r="D30" s="4"/>
      <c r="E30" s="4"/>
      <c r="F30" s="26">
        <f t="shared" si="0"/>
        <v>0</v>
      </c>
      <c r="G30" s="76" t="s">
        <v>374</v>
      </c>
      <c r="H30" s="1"/>
      <c r="J30" s="86"/>
      <c r="K30" s="87" t="s">
        <v>395</v>
      </c>
      <c r="L30" s="88"/>
    </row>
    <row r="31" spans="1:14" s="2" customFormat="1" ht="15.75" thickBot="1" x14ac:dyDescent="0.3">
      <c r="A31" t="s">
        <v>28</v>
      </c>
      <c r="B31" s="13">
        <v>25.496727095840001</v>
      </c>
      <c r="C31" s="4"/>
      <c r="D31" s="4"/>
      <c r="E31" s="4"/>
      <c r="F31" s="26">
        <f t="shared" si="0"/>
        <v>0</v>
      </c>
      <c r="G31" s="76" t="s">
        <v>375</v>
      </c>
      <c r="H31" s="1"/>
      <c r="J31" s="161" t="s">
        <v>396</v>
      </c>
      <c r="K31" s="162"/>
      <c r="L31" s="163"/>
    </row>
    <row r="32" spans="1:14" s="2" customFormat="1" ht="15.75" thickBot="1" x14ac:dyDescent="0.3">
      <c r="A32" t="s">
        <v>29</v>
      </c>
      <c r="B32" s="13">
        <v>26.655669236560001</v>
      </c>
      <c r="C32" s="4"/>
      <c r="D32" s="4"/>
      <c r="E32" s="4"/>
      <c r="F32" s="26">
        <f t="shared" si="0"/>
        <v>0</v>
      </c>
      <c r="G32" s="76" t="s">
        <v>376</v>
      </c>
      <c r="H32" s="1"/>
      <c r="J32" s="77"/>
      <c r="K32" s="78" t="s">
        <v>397</v>
      </c>
      <c r="L32" s="79"/>
    </row>
    <row r="33" spans="1:12" s="2" customFormat="1" ht="15.75" thickBot="1" x14ac:dyDescent="0.3">
      <c r="A33" t="s">
        <v>129</v>
      </c>
      <c r="B33" s="13">
        <v>28.973553517999999</v>
      </c>
      <c r="C33" s="4"/>
      <c r="D33" s="4"/>
      <c r="E33" s="4"/>
      <c r="F33" s="26">
        <f t="shared" si="0"/>
        <v>0</v>
      </c>
      <c r="G33" s="76" t="s">
        <v>377</v>
      </c>
      <c r="H33" s="1"/>
      <c r="J33" s="161" t="s">
        <v>398</v>
      </c>
      <c r="K33" s="162"/>
      <c r="L33" s="163"/>
    </row>
    <row r="34" spans="1:12" s="2" customFormat="1" ht="15.75" thickBot="1" x14ac:dyDescent="0.3">
      <c r="A34" t="s">
        <v>130</v>
      </c>
      <c r="B34" s="13">
        <v>30.132495658719996</v>
      </c>
      <c r="C34" s="4"/>
      <c r="D34" s="4"/>
      <c r="E34" s="4"/>
      <c r="F34" s="26">
        <f t="shared" si="0"/>
        <v>0</v>
      </c>
      <c r="G34" s="76" t="s">
        <v>378</v>
      </c>
      <c r="H34" s="1"/>
      <c r="J34" s="161" t="s">
        <v>399</v>
      </c>
      <c r="K34" s="162"/>
      <c r="L34" s="163"/>
    </row>
    <row r="35" spans="1:12" s="2" customFormat="1" ht="15.75" thickBot="1" x14ac:dyDescent="0.3">
      <c r="A35" t="s">
        <v>30</v>
      </c>
      <c r="B35" s="13">
        <v>32.450379940159998</v>
      </c>
      <c r="C35" s="4"/>
      <c r="D35" s="4"/>
      <c r="E35" s="4"/>
      <c r="F35" s="26">
        <f t="shared" si="0"/>
        <v>0</v>
      </c>
      <c r="G35" s="76" t="s">
        <v>350</v>
      </c>
      <c r="H35" s="1"/>
      <c r="J35" s="161" t="s">
        <v>400</v>
      </c>
      <c r="K35" s="162"/>
      <c r="L35" s="163"/>
    </row>
    <row r="36" spans="1:12" s="2" customFormat="1" ht="15.75" thickBot="1" x14ac:dyDescent="0.3">
      <c r="A36" t="s">
        <v>131</v>
      </c>
      <c r="B36" s="13">
        <v>35.92720636232</v>
      </c>
      <c r="C36" s="4"/>
      <c r="D36" s="4"/>
      <c r="E36" s="4"/>
      <c r="F36" s="26">
        <f t="shared" si="0"/>
        <v>0</v>
      </c>
      <c r="G36" s="76" t="s">
        <v>379</v>
      </c>
      <c r="H36" s="1"/>
      <c r="J36" s="80"/>
      <c r="K36" s="81" t="s">
        <v>401</v>
      </c>
      <c r="L36" s="82"/>
    </row>
    <row r="37" spans="1:12" s="2" customFormat="1" ht="15.75" thickBot="1" x14ac:dyDescent="0.3">
      <c r="A37" t="s">
        <v>132</v>
      </c>
      <c r="B37" s="13">
        <v>38.245090643760001</v>
      </c>
      <c r="C37" s="4"/>
      <c r="D37" s="4"/>
      <c r="E37" s="4"/>
      <c r="F37" s="26">
        <f t="shared" si="0"/>
        <v>0</v>
      </c>
      <c r="G37" s="76" t="s">
        <v>380</v>
      </c>
      <c r="H37" s="1"/>
      <c r="J37" s="161" t="s">
        <v>402</v>
      </c>
      <c r="K37" s="162"/>
      <c r="L37" s="163"/>
    </row>
    <row r="38" spans="1:12" s="2" customFormat="1" ht="15.75" thickBot="1" x14ac:dyDescent="0.3">
      <c r="A38"/>
      <c r="B38" s="13"/>
      <c r="C38" s="10" t="s">
        <v>112</v>
      </c>
      <c r="D38" s="11" t="s">
        <v>113</v>
      </c>
      <c r="E38" s="12" t="s">
        <v>114</v>
      </c>
      <c r="F38" s="26"/>
      <c r="G38" s="75" t="s">
        <v>381</v>
      </c>
      <c r="J38" s="77"/>
      <c r="K38" s="78" t="s">
        <v>403</v>
      </c>
      <c r="L38" s="79"/>
    </row>
    <row r="39" spans="1:12" s="2" customFormat="1" ht="15.75" thickBot="1" x14ac:dyDescent="0.3">
      <c r="A39" t="s">
        <v>31</v>
      </c>
      <c r="B39" s="13">
        <v>17.3841321108</v>
      </c>
      <c r="C39" s="4"/>
      <c r="D39" s="4"/>
      <c r="E39" s="4"/>
      <c r="F39" s="26">
        <f t="shared" si="0"/>
        <v>0</v>
      </c>
      <c r="G39" s="76" t="s">
        <v>382</v>
      </c>
      <c r="H39" s="1"/>
      <c r="J39" s="86"/>
      <c r="K39" s="87" t="s">
        <v>404</v>
      </c>
      <c r="L39" s="88"/>
    </row>
    <row r="40" spans="1:12" s="2" customFormat="1" ht="15.75" thickBot="1" x14ac:dyDescent="0.3">
      <c r="A40" t="s">
        <v>32</v>
      </c>
      <c r="B40" s="13">
        <v>19.702016392240001</v>
      </c>
      <c r="C40" s="4"/>
      <c r="D40" s="4"/>
      <c r="E40" s="4"/>
      <c r="F40" s="26">
        <f t="shared" si="0"/>
        <v>0</v>
      </c>
      <c r="G40" s="76" t="s">
        <v>383</v>
      </c>
      <c r="H40" s="1"/>
      <c r="J40" s="161" t="s">
        <v>405</v>
      </c>
      <c r="K40" s="162"/>
      <c r="L40" s="163"/>
    </row>
    <row r="41" spans="1:12" s="2" customFormat="1" ht="15.75" thickBot="1" x14ac:dyDescent="0.3">
      <c r="A41" t="s">
        <v>33</v>
      </c>
      <c r="B41" s="13">
        <v>20.860958532960005</v>
      </c>
      <c r="C41" s="4"/>
      <c r="D41" s="4"/>
      <c r="E41" s="4"/>
      <c r="F41" s="26">
        <f t="shared" si="0"/>
        <v>0</v>
      </c>
      <c r="G41" s="76" t="s">
        <v>384</v>
      </c>
      <c r="H41" s="1"/>
      <c r="J41" s="161" t="s">
        <v>406</v>
      </c>
      <c r="K41" s="162"/>
      <c r="L41" s="163"/>
    </row>
    <row r="42" spans="1:12" s="2" customFormat="1" ht="15.75" thickBot="1" x14ac:dyDescent="0.3">
      <c r="A42" t="s">
        <v>34</v>
      </c>
      <c r="B42" s="13">
        <v>23.178842814400003</v>
      </c>
      <c r="C42" s="4"/>
      <c r="D42" s="4"/>
      <c r="E42" s="4"/>
      <c r="F42" s="26">
        <f t="shared" si="0"/>
        <v>0</v>
      </c>
      <c r="G42" s="76" t="s">
        <v>385</v>
      </c>
      <c r="H42" s="1"/>
      <c r="J42" s="161" t="s">
        <v>407</v>
      </c>
      <c r="K42" s="162"/>
      <c r="L42" s="163"/>
    </row>
    <row r="43" spans="1:12" s="2" customFormat="1" ht="15.75" thickBot="1" x14ac:dyDescent="0.3">
      <c r="A43" t="s">
        <v>35</v>
      </c>
      <c r="B43" s="13">
        <v>26.655669236560001</v>
      </c>
      <c r="C43" s="4"/>
      <c r="D43" s="4"/>
      <c r="E43" s="4"/>
      <c r="F43" s="26">
        <f t="shared" si="0"/>
        <v>0</v>
      </c>
      <c r="G43" s="76" t="s">
        <v>386</v>
      </c>
      <c r="H43" s="1"/>
      <c r="J43" s="80"/>
      <c r="K43" s="81" t="s">
        <v>408</v>
      </c>
      <c r="L43" s="82"/>
    </row>
    <row r="44" spans="1:12" s="2" customFormat="1" ht="15.75" thickBot="1" x14ac:dyDescent="0.3">
      <c r="A44" t="s">
        <v>36</v>
      </c>
      <c r="B44" s="13">
        <v>27.814611377279995</v>
      </c>
      <c r="C44" s="4"/>
      <c r="D44" s="4"/>
      <c r="E44" s="4"/>
      <c r="F44" s="26">
        <f t="shared" si="0"/>
        <v>0</v>
      </c>
      <c r="G44" s="1"/>
      <c r="H44" s="1"/>
      <c r="J44" s="77"/>
      <c r="K44" s="78" t="s">
        <v>409</v>
      </c>
      <c r="L44" s="79"/>
    </row>
    <row r="45" spans="1:12" s="2" customFormat="1" ht="15.75" thickBot="1" x14ac:dyDescent="0.3">
      <c r="A45" t="s">
        <v>133</v>
      </c>
      <c r="B45" s="13">
        <v>30.132495658719996</v>
      </c>
      <c r="C45" s="4"/>
      <c r="D45" s="4"/>
      <c r="E45" s="4"/>
      <c r="F45" s="26">
        <f t="shared" si="0"/>
        <v>0</v>
      </c>
      <c r="G45" s="1"/>
      <c r="H45" s="1"/>
      <c r="J45" s="161" t="s">
        <v>410</v>
      </c>
      <c r="K45" s="162"/>
      <c r="L45" s="163"/>
    </row>
    <row r="46" spans="1:12" s="2" customFormat="1" ht="15.75" thickBot="1" x14ac:dyDescent="0.3">
      <c r="A46" t="s">
        <v>134</v>
      </c>
      <c r="B46" s="13">
        <v>32.450379940159998</v>
      </c>
      <c r="C46" s="4"/>
      <c r="D46" s="4"/>
      <c r="E46" s="4"/>
      <c r="F46" s="26">
        <f t="shared" si="0"/>
        <v>0</v>
      </c>
      <c r="G46" s="1"/>
      <c r="H46" s="1"/>
      <c r="J46" s="161" t="s">
        <v>411</v>
      </c>
      <c r="K46" s="162"/>
      <c r="L46" s="163"/>
    </row>
    <row r="47" spans="1:12" s="2" customFormat="1" ht="15.75" thickBot="1" x14ac:dyDescent="0.3">
      <c r="A47" t="s">
        <v>37</v>
      </c>
      <c r="B47" s="13">
        <v>33.609322080879998</v>
      </c>
      <c r="C47" s="4"/>
      <c r="D47" s="4"/>
      <c r="E47" s="4"/>
      <c r="F47" s="26">
        <f t="shared" si="0"/>
        <v>0</v>
      </c>
      <c r="G47" s="1"/>
      <c r="H47" s="1"/>
      <c r="J47" s="83"/>
      <c r="K47" s="84" t="s">
        <v>412</v>
      </c>
      <c r="L47" s="85"/>
    </row>
    <row r="48" spans="1:12" s="2" customFormat="1" ht="15.75" thickBot="1" x14ac:dyDescent="0.3">
      <c r="A48" t="s">
        <v>135</v>
      </c>
      <c r="B48" s="13">
        <v>38.245090643760001</v>
      </c>
      <c r="C48" s="4"/>
      <c r="D48" s="4"/>
      <c r="E48" s="4"/>
      <c r="F48" s="26">
        <f t="shared" si="0"/>
        <v>0</v>
      </c>
      <c r="G48" s="1"/>
      <c r="H48" s="1"/>
      <c r="J48" s="77"/>
      <c r="K48" s="78" t="s">
        <v>413</v>
      </c>
      <c r="L48" s="79"/>
    </row>
    <row r="49" spans="1:12" s="2" customFormat="1" ht="15.75" thickBot="1" x14ac:dyDescent="0.3">
      <c r="A49" t="s">
        <v>136</v>
      </c>
      <c r="B49" s="13">
        <v>40.562974925199995</v>
      </c>
      <c r="C49" s="4"/>
      <c r="D49" s="4"/>
      <c r="E49" s="4"/>
      <c r="F49" s="26">
        <f t="shared" si="0"/>
        <v>0</v>
      </c>
      <c r="G49" s="1"/>
      <c r="H49" s="1"/>
      <c r="J49" s="83"/>
      <c r="K49" s="84" t="s">
        <v>414</v>
      </c>
      <c r="L49" s="85"/>
    </row>
    <row r="50" spans="1:12" s="2" customFormat="1" ht="15.75" thickBot="1" x14ac:dyDescent="0.3">
      <c r="A50"/>
      <c r="B50" s="13"/>
      <c r="C50" s="10" t="s">
        <v>112</v>
      </c>
      <c r="D50" s="11" t="s">
        <v>113</v>
      </c>
      <c r="E50" s="12" t="s">
        <v>114</v>
      </c>
      <c r="F50" s="26"/>
      <c r="J50" s="161" t="s">
        <v>415</v>
      </c>
      <c r="K50" s="162"/>
      <c r="L50" s="163"/>
    </row>
    <row r="51" spans="1:12" s="2" customFormat="1" ht="15.75" thickBot="1" x14ac:dyDescent="0.3">
      <c r="A51" t="s">
        <v>38</v>
      </c>
      <c r="B51" s="13">
        <v>19.702016392240001</v>
      </c>
      <c r="C51" s="4"/>
      <c r="D51" s="4"/>
      <c r="E51" s="4"/>
      <c r="F51" s="26">
        <f t="shared" si="0"/>
        <v>0</v>
      </c>
      <c r="G51" s="1"/>
      <c r="H51" s="1"/>
      <c r="J51" s="86"/>
      <c r="K51" s="87" t="s">
        <v>416</v>
      </c>
      <c r="L51" s="88"/>
    </row>
    <row r="52" spans="1:12" s="2" customFormat="1" ht="15.75" thickBot="1" x14ac:dyDescent="0.3">
      <c r="A52" t="s">
        <v>39</v>
      </c>
      <c r="B52" s="13">
        <v>20.860958532960005</v>
      </c>
      <c r="C52" s="4"/>
      <c r="D52" s="4"/>
      <c r="E52" s="4"/>
      <c r="F52" s="26">
        <f t="shared" si="0"/>
        <v>0</v>
      </c>
      <c r="G52" s="1"/>
      <c r="H52" s="1"/>
      <c r="J52" s="77"/>
      <c r="K52" s="78" t="s">
        <v>417</v>
      </c>
      <c r="L52" s="79"/>
    </row>
    <row r="53" spans="1:12" s="2" customFormat="1" ht="15.75" thickBot="1" x14ac:dyDescent="0.3">
      <c r="A53" t="s">
        <v>40</v>
      </c>
      <c r="B53" s="13">
        <v>22.019900673680002</v>
      </c>
      <c r="C53" s="4"/>
      <c r="D53" s="4"/>
      <c r="E53" s="4"/>
      <c r="F53" s="26">
        <f t="shared" si="0"/>
        <v>0</v>
      </c>
      <c r="G53" s="1"/>
      <c r="H53" s="1"/>
      <c r="J53" s="80"/>
      <c r="K53" s="81" t="s">
        <v>418</v>
      </c>
      <c r="L53" s="82"/>
    </row>
    <row r="54" spans="1:12" s="2" customFormat="1" ht="15.75" thickBot="1" x14ac:dyDescent="0.3">
      <c r="A54" t="s">
        <v>41</v>
      </c>
      <c r="B54" s="13">
        <v>23.178842814400003</v>
      </c>
      <c r="C54" s="4"/>
      <c r="D54" s="4"/>
      <c r="E54" s="4"/>
      <c r="F54" s="26">
        <f t="shared" si="0"/>
        <v>0</v>
      </c>
      <c r="G54" s="1"/>
      <c r="H54" s="1"/>
      <c r="J54" s="161" t="s">
        <v>419</v>
      </c>
      <c r="K54" s="162"/>
      <c r="L54" s="163"/>
    </row>
    <row r="55" spans="1:12" s="2" customFormat="1" ht="15.75" thickBot="1" x14ac:dyDescent="0.3">
      <c r="A55" t="s">
        <v>42</v>
      </c>
      <c r="B55" s="13">
        <v>28.973553517999999</v>
      </c>
      <c r="C55" s="4"/>
      <c r="D55" s="4"/>
      <c r="E55" s="4"/>
      <c r="F55" s="26">
        <f t="shared" si="0"/>
        <v>0</v>
      </c>
      <c r="G55" s="1"/>
      <c r="H55" s="1"/>
      <c r="J55" s="161" t="s">
        <v>420</v>
      </c>
      <c r="K55" s="162"/>
      <c r="L55" s="163"/>
    </row>
    <row r="56" spans="1:12" s="2" customFormat="1" ht="15.75" thickBot="1" x14ac:dyDescent="0.3">
      <c r="A56" t="s">
        <v>43</v>
      </c>
      <c r="B56" s="13">
        <v>28.973553517999999</v>
      </c>
      <c r="C56" s="4"/>
      <c r="D56" s="4"/>
      <c r="E56" s="4"/>
      <c r="F56" s="26">
        <f t="shared" si="0"/>
        <v>0</v>
      </c>
      <c r="G56" s="1"/>
      <c r="H56" s="1"/>
      <c r="J56" s="161" t="s">
        <v>421</v>
      </c>
      <c r="K56" s="162"/>
      <c r="L56" s="163"/>
    </row>
    <row r="57" spans="1:12" s="2" customFormat="1" ht="15.75" thickBot="1" x14ac:dyDescent="0.3">
      <c r="A57" t="s">
        <v>137</v>
      </c>
      <c r="B57" s="13">
        <v>31.291437799439997</v>
      </c>
      <c r="C57" s="4"/>
      <c r="D57" s="4"/>
      <c r="E57" s="4"/>
      <c r="F57" s="26">
        <f t="shared" si="0"/>
        <v>0</v>
      </c>
      <c r="G57" s="1"/>
      <c r="H57" s="1"/>
      <c r="J57" s="86"/>
      <c r="K57" s="87" t="s">
        <v>422</v>
      </c>
      <c r="L57" s="88"/>
    </row>
    <row r="58" spans="1:12" s="2" customFormat="1" ht="15.75" thickBot="1" x14ac:dyDescent="0.3">
      <c r="A58" t="s">
        <v>138</v>
      </c>
      <c r="B58" s="13">
        <v>33.609322080879998</v>
      </c>
      <c r="C58" s="4"/>
      <c r="D58" s="4"/>
      <c r="E58" s="4"/>
      <c r="F58" s="26">
        <f t="shared" si="0"/>
        <v>0</v>
      </c>
      <c r="G58" s="1"/>
      <c r="H58" s="1"/>
      <c r="J58" s="86"/>
      <c r="K58" s="87" t="s">
        <v>423</v>
      </c>
      <c r="L58" s="88"/>
    </row>
    <row r="59" spans="1:12" s="2" customFormat="1" ht="15.75" thickBot="1" x14ac:dyDescent="0.3">
      <c r="A59" t="s">
        <v>44</v>
      </c>
      <c r="B59" s="13">
        <v>34.768264221599999</v>
      </c>
      <c r="C59" s="4"/>
      <c r="D59" s="4"/>
      <c r="E59" s="4"/>
      <c r="F59" s="26">
        <f t="shared" si="0"/>
        <v>0</v>
      </c>
      <c r="G59" s="1"/>
      <c r="H59" s="1"/>
      <c r="J59" s="86"/>
      <c r="K59" s="87" t="s">
        <v>424</v>
      </c>
      <c r="L59" s="88"/>
    </row>
    <row r="60" spans="1:12" s="2" customFormat="1" x14ac:dyDescent="0.25">
      <c r="A60" t="s">
        <v>139</v>
      </c>
      <c r="B60" s="13">
        <v>40.562974925199995</v>
      </c>
      <c r="C60" s="4"/>
      <c r="D60" s="4"/>
      <c r="E60" s="4"/>
      <c r="F60" s="26">
        <f t="shared" si="0"/>
        <v>0</v>
      </c>
      <c r="G60" s="1"/>
      <c r="H60" s="1"/>
    </row>
    <row r="61" spans="1:12" s="2" customFormat="1" x14ac:dyDescent="0.25">
      <c r="A61" t="s">
        <v>140</v>
      </c>
      <c r="B61" s="13">
        <v>45.198743488079998</v>
      </c>
      <c r="C61" s="4"/>
      <c r="D61" s="4"/>
      <c r="E61" s="4"/>
      <c r="F61" s="26">
        <f t="shared" si="0"/>
        <v>0</v>
      </c>
      <c r="G61" s="1"/>
      <c r="H61" s="1"/>
    </row>
    <row r="62" spans="1:12" s="2" customFormat="1" x14ac:dyDescent="0.25">
      <c r="A62"/>
      <c r="B62" s="13"/>
      <c r="C62" s="10" t="s">
        <v>112</v>
      </c>
      <c r="D62" s="11" t="s">
        <v>113</v>
      </c>
      <c r="E62" s="12" t="s">
        <v>114</v>
      </c>
      <c r="F62" s="26"/>
    </row>
    <row r="63" spans="1:12" s="2" customFormat="1" x14ac:dyDescent="0.25">
      <c r="A63" t="s">
        <v>216</v>
      </c>
      <c r="B63" s="13">
        <v>20.860958532960005</v>
      </c>
      <c r="C63" s="4"/>
      <c r="D63" s="4"/>
      <c r="E63" s="4"/>
      <c r="F63" s="26">
        <f t="shared" si="0"/>
        <v>0</v>
      </c>
      <c r="G63" s="1"/>
      <c r="H63" s="1"/>
    </row>
    <row r="64" spans="1:12" s="2" customFormat="1" x14ac:dyDescent="0.25">
      <c r="A64" t="s">
        <v>217</v>
      </c>
      <c r="B64" s="13">
        <v>22.019900673680002</v>
      </c>
      <c r="C64" s="4"/>
      <c r="D64" s="4"/>
      <c r="E64" s="4"/>
      <c r="F64" s="26">
        <f t="shared" si="0"/>
        <v>0</v>
      </c>
      <c r="G64" s="1"/>
      <c r="H64" s="1"/>
    </row>
    <row r="65" spans="1:8" s="2" customFormat="1" x14ac:dyDescent="0.25">
      <c r="A65" t="s">
        <v>218</v>
      </c>
      <c r="B65" s="13">
        <v>24.337784955120004</v>
      </c>
      <c r="C65" s="4"/>
      <c r="D65" s="4"/>
      <c r="E65" s="4"/>
      <c r="F65" s="26">
        <f t="shared" si="0"/>
        <v>0</v>
      </c>
      <c r="G65" s="1"/>
      <c r="H65" s="1"/>
    </row>
    <row r="66" spans="1:8" s="2" customFormat="1" x14ac:dyDescent="0.25">
      <c r="A66" t="s">
        <v>219</v>
      </c>
      <c r="B66" s="13">
        <v>25.496727095840001</v>
      </c>
      <c r="C66" s="4"/>
      <c r="D66" s="4"/>
      <c r="E66" s="4"/>
      <c r="F66" s="26">
        <f t="shared" si="0"/>
        <v>0</v>
      </c>
      <c r="G66" s="1"/>
      <c r="H66" s="1"/>
    </row>
    <row r="67" spans="1:8" s="2" customFormat="1" x14ac:dyDescent="0.25">
      <c r="A67" t="s">
        <v>220</v>
      </c>
      <c r="B67" s="13">
        <v>30.132495658719996</v>
      </c>
      <c r="C67" s="4"/>
      <c r="D67" s="4"/>
      <c r="E67" s="4"/>
      <c r="F67" s="26">
        <f t="shared" si="0"/>
        <v>0</v>
      </c>
      <c r="G67" s="1"/>
      <c r="H67" s="1"/>
    </row>
    <row r="68" spans="1:8" s="2" customFormat="1" x14ac:dyDescent="0.25">
      <c r="A68" t="s">
        <v>221</v>
      </c>
      <c r="B68" s="13">
        <v>31.291437799439997</v>
      </c>
      <c r="C68" s="4"/>
      <c r="D68" s="4"/>
      <c r="E68" s="4"/>
      <c r="F68" s="26">
        <f t="shared" ref="F68:F131" si="1">IFERROR((ROUNDUP((C68*B68)+(D68*B68*1.15)+(E68*B68*1.35),1)),"REVISAR")</f>
        <v>0</v>
      </c>
      <c r="G68" s="1"/>
      <c r="H68" s="1"/>
    </row>
    <row r="69" spans="1:8" s="2" customFormat="1" x14ac:dyDescent="0.25">
      <c r="A69" t="s">
        <v>222</v>
      </c>
      <c r="B69" s="13">
        <v>34.768264221599999</v>
      </c>
      <c r="C69" s="4"/>
      <c r="D69" s="4"/>
      <c r="E69" s="4"/>
      <c r="F69" s="26">
        <f t="shared" si="1"/>
        <v>0</v>
      </c>
      <c r="G69" s="1"/>
      <c r="H69" s="1"/>
    </row>
    <row r="70" spans="1:8" s="2" customFormat="1" x14ac:dyDescent="0.25">
      <c r="A70" t="s">
        <v>223</v>
      </c>
      <c r="B70" s="13">
        <v>37.086148503040008</v>
      </c>
      <c r="C70" s="4"/>
      <c r="D70" s="4"/>
      <c r="E70" s="4"/>
      <c r="F70" s="26">
        <f t="shared" si="1"/>
        <v>0</v>
      </c>
      <c r="G70" s="1"/>
      <c r="H70" s="1"/>
    </row>
    <row r="71" spans="1:8" s="2" customFormat="1" x14ac:dyDescent="0.25">
      <c r="A71" t="s">
        <v>224</v>
      </c>
      <c r="B71" s="13">
        <v>39.404032784480002</v>
      </c>
      <c r="C71" s="4"/>
      <c r="D71" s="4"/>
      <c r="E71" s="4"/>
      <c r="F71" s="26">
        <f t="shared" si="1"/>
        <v>0</v>
      </c>
      <c r="G71" s="1"/>
      <c r="H71" s="1"/>
    </row>
    <row r="72" spans="1:8" s="2" customFormat="1" x14ac:dyDescent="0.25">
      <c r="A72" t="s">
        <v>225</v>
      </c>
      <c r="B72" s="13">
        <v>42.880859206640004</v>
      </c>
      <c r="C72" s="4"/>
      <c r="D72" s="4"/>
      <c r="E72" s="4"/>
      <c r="F72" s="26">
        <f t="shared" si="1"/>
        <v>0</v>
      </c>
      <c r="G72" s="1"/>
      <c r="H72" s="1"/>
    </row>
    <row r="73" spans="1:8" s="2" customFormat="1" x14ac:dyDescent="0.25">
      <c r="A73" t="s">
        <v>226</v>
      </c>
      <c r="B73" s="13">
        <v>47.516627769520007</v>
      </c>
      <c r="C73" s="4"/>
      <c r="D73" s="4"/>
      <c r="E73" s="4"/>
      <c r="F73" s="26">
        <f t="shared" si="1"/>
        <v>0</v>
      </c>
      <c r="G73" s="1"/>
      <c r="H73" s="1"/>
    </row>
    <row r="74" spans="1:8" s="2" customFormat="1" x14ac:dyDescent="0.25">
      <c r="A74"/>
      <c r="B74" s="13"/>
      <c r="C74" s="10" t="s">
        <v>112</v>
      </c>
      <c r="D74" s="11" t="s">
        <v>113</v>
      </c>
      <c r="E74" s="12" t="s">
        <v>114</v>
      </c>
      <c r="F74" s="26"/>
    </row>
    <row r="75" spans="1:8" s="2" customFormat="1" x14ac:dyDescent="0.25">
      <c r="A75" t="s">
        <v>57</v>
      </c>
      <c r="B75" s="13">
        <v>24.3</v>
      </c>
      <c r="C75" s="4"/>
      <c r="D75" s="4"/>
      <c r="E75" s="4"/>
      <c r="F75" s="26">
        <f t="shared" si="1"/>
        <v>0</v>
      </c>
      <c r="G75" s="1"/>
      <c r="H75" s="1"/>
    </row>
    <row r="76" spans="1:8" s="2" customFormat="1" x14ac:dyDescent="0.25">
      <c r="A76" t="s">
        <v>58</v>
      </c>
      <c r="B76" s="13">
        <v>25.5</v>
      </c>
      <c r="C76" s="4"/>
      <c r="D76" s="4"/>
      <c r="E76" s="4"/>
      <c r="F76" s="26">
        <f t="shared" si="1"/>
        <v>0</v>
      </c>
      <c r="G76" s="1"/>
      <c r="H76" s="1"/>
    </row>
    <row r="77" spans="1:8" s="2" customFormat="1" x14ac:dyDescent="0.25">
      <c r="A77" t="s">
        <v>59</v>
      </c>
      <c r="B77" s="13">
        <v>27.8</v>
      </c>
      <c r="C77" s="4"/>
      <c r="D77" s="4"/>
      <c r="E77" s="4"/>
      <c r="F77" s="26">
        <f t="shared" si="1"/>
        <v>0</v>
      </c>
      <c r="G77" s="1"/>
      <c r="H77" s="1"/>
    </row>
    <row r="78" spans="1:8" s="2" customFormat="1" x14ac:dyDescent="0.25">
      <c r="A78" t="s">
        <v>60</v>
      </c>
      <c r="B78" s="13">
        <v>31.3</v>
      </c>
      <c r="C78" s="4"/>
      <c r="D78" s="4"/>
      <c r="E78" s="4"/>
      <c r="F78" s="26">
        <f t="shared" si="1"/>
        <v>0</v>
      </c>
      <c r="G78" s="1"/>
      <c r="H78" s="1"/>
    </row>
    <row r="79" spans="1:8" s="2" customFormat="1" x14ac:dyDescent="0.25">
      <c r="A79" t="s">
        <v>61</v>
      </c>
      <c r="B79" s="13">
        <v>34.799999999999997</v>
      </c>
      <c r="C79" s="4"/>
      <c r="D79" s="4"/>
      <c r="E79" s="4"/>
      <c r="F79" s="26">
        <f t="shared" si="1"/>
        <v>0</v>
      </c>
      <c r="G79" s="1"/>
      <c r="H79" s="1"/>
    </row>
    <row r="80" spans="1:8" s="2" customFormat="1" x14ac:dyDescent="0.25">
      <c r="A80" t="s">
        <v>62</v>
      </c>
      <c r="B80" s="13">
        <v>38.200000000000003</v>
      </c>
      <c r="C80" s="4"/>
      <c r="D80" s="4"/>
      <c r="E80" s="4"/>
      <c r="F80" s="26">
        <f t="shared" si="1"/>
        <v>0</v>
      </c>
      <c r="G80" s="1"/>
      <c r="H80" s="1"/>
    </row>
    <row r="81" spans="1:8" s="2" customFormat="1" x14ac:dyDescent="0.25">
      <c r="A81" t="s">
        <v>63</v>
      </c>
      <c r="B81" s="13">
        <v>25.5</v>
      </c>
      <c r="C81" s="4"/>
      <c r="D81" s="4"/>
      <c r="E81" s="4"/>
      <c r="F81" s="26">
        <f t="shared" si="1"/>
        <v>0</v>
      </c>
      <c r="G81" s="1"/>
      <c r="H81" s="1"/>
    </row>
    <row r="82" spans="1:8" s="2" customFormat="1" x14ac:dyDescent="0.25">
      <c r="A82" t="s">
        <v>64</v>
      </c>
      <c r="B82" s="13">
        <v>26.7</v>
      </c>
      <c r="C82" s="4"/>
      <c r="D82" s="4"/>
      <c r="E82" s="49"/>
      <c r="F82" s="26">
        <f t="shared" si="1"/>
        <v>0</v>
      </c>
      <c r="G82" s="1"/>
      <c r="H82" s="1"/>
    </row>
    <row r="83" spans="1:8" s="2" customFormat="1" x14ac:dyDescent="0.25">
      <c r="A83" t="s">
        <v>65</v>
      </c>
      <c r="B83" s="13">
        <v>30.1</v>
      </c>
      <c r="C83" s="4"/>
      <c r="D83" s="4"/>
      <c r="E83" s="4"/>
      <c r="F83" s="26">
        <f t="shared" si="1"/>
        <v>0</v>
      </c>
      <c r="G83" s="1"/>
      <c r="H83" s="1"/>
    </row>
    <row r="84" spans="1:8" s="2" customFormat="1" x14ac:dyDescent="0.25">
      <c r="A84" t="s">
        <v>66</v>
      </c>
      <c r="B84" s="13">
        <v>32.5</v>
      </c>
      <c r="C84" s="4"/>
      <c r="D84" s="4"/>
      <c r="E84" s="4"/>
      <c r="F84" s="26">
        <f t="shared" si="1"/>
        <v>0</v>
      </c>
      <c r="G84" s="1"/>
      <c r="H84" s="1"/>
    </row>
    <row r="85" spans="1:8" s="2" customFormat="1" x14ac:dyDescent="0.25">
      <c r="A85" t="s">
        <v>67</v>
      </c>
      <c r="B85" s="13">
        <v>35.9</v>
      </c>
      <c r="C85" s="4"/>
      <c r="D85" s="4"/>
      <c r="E85" s="4"/>
      <c r="F85" s="26">
        <f t="shared" si="1"/>
        <v>0</v>
      </c>
      <c r="G85" s="1"/>
      <c r="H85" s="1"/>
    </row>
    <row r="86" spans="1:8" s="2" customFormat="1" x14ac:dyDescent="0.25">
      <c r="A86" t="s">
        <v>8</v>
      </c>
      <c r="B86" s="13"/>
      <c r="C86" s="10" t="s">
        <v>112</v>
      </c>
      <c r="D86" s="11" t="s">
        <v>113</v>
      </c>
      <c r="E86" s="12" t="s">
        <v>114</v>
      </c>
      <c r="F86" s="26"/>
    </row>
    <row r="87" spans="1:8" s="2" customFormat="1" x14ac:dyDescent="0.25">
      <c r="A87" t="s">
        <v>69</v>
      </c>
      <c r="B87" s="13">
        <v>25.5</v>
      </c>
      <c r="C87" s="4"/>
      <c r="D87" s="4"/>
      <c r="E87" s="4"/>
      <c r="F87" s="26">
        <f t="shared" si="1"/>
        <v>0</v>
      </c>
      <c r="G87" s="1"/>
      <c r="H87" s="1"/>
    </row>
    <row r="88" spans="1:8" s="2" customFormat="1" x14ac:dyDescent="0.25">
      <c r="A88" t="s">
        <v>70</v>
      </c>
      <c r="B88" s="13">
        <v>27.8</v>
      </c>
      <c r="C88" s="4"/>
      <c r="D88" s="4"/>
      <c r="E88" s="4"/>
      <c r="F88" s="26">
        <f t="shared" si="1"/>
        <v>0</v>
      </c>
      <c r="G88" s="1"/>
      <c r="H88" s="1"/>
    </row>
    <row r="89" spans="1:8" s="2" customFormat="1" x14ac:dyDescent="0.25">
      <c r="A89" t="s">
        <v>71</v>
      </c>
      <c r="B89" s="13">
        <v>30.1</v>
      </c>
      <c r="C89" s="4"/>
      <c r="D89" s="4"/>
      <c r="E89" s="4"/>
      <c r="F89" s="26">
        <f t="shared" si="1"/>
        <v>0</v>
      </c>
      <c r="G89" s="1"/>
      <c r="H89" s="1"/>
    </row>
    <row r="90" spans="1:8" s="2" customFormat="1" x14ac:dyDescent="0.25">
      <c r="A90" t="s">
        <v>72</v>
      </c>
      <c r="B90" s="13">
        <v>33.6</v>
      </c>
      <c r="C90" s="4"/>
      <c r="D90" s="4"/>
      <c r="E90" s="4"/>
      <c r="F90" s="26">
        <f t="shared" si="1"/>
        <v>0</v>
      </c>
      <c r="G90" s="1"/>
      <c r="H90" s="1"/>
    </row>
    <row r="91" spans="1:8" s="2" customFormat="1" x14ac:dyDescent="0.25">
      <c r="A91" t="s">
        <v>73</v>
      </c>
      <c r="B91" s="13">
        <v>37.1</v>
      </c>
      <c r="C91" s="4"/>
      <c r="D91" s="4"/>
      <c r="E91" s="4"/>
      <c r="F91" s="26">
        <f t="shared" si="1"/>
        <v>0</v>
      </c>
      <c r="G91" s="1"/>
      <c r="H91" s="1"/>
    </row>
    <row r="92" spans="1:8" s="2" customFormat="1" x14ac:dyDescent="0.25">
      <c r="A92" t="s">
        <v>74</v>
      </c>
      <c r="B92" s="13">
        <v>42.9</v>
      </c>
      <c r="C92" s="4"/>
      <c r="D92" s="4"/>
      <c r="E92" s="4"/>
      <c r="F92" s="26">
        <f t="shared" si="1"/>
        <v>0</v>
      </c>
      <c r="G92" s="1"/>
      <c r="H92" s="1"/>
    </row>
    <row r="93" spans="1:8" s="2" customFormat="1" x14ac:dyDescent="0.25">
      <c r="A93" t="s">
        <v>151</v>
      </c>
      <c r="B93" s="13">
        <v>44</v>
      </c>
      <c r="C93" s="4"/>
      <c r="D93" s="4"/>
      <c r="E93" s="4"/>
      <c r="F93" s="26">
        <f t="shared" si="1"/>
        <v>0</v>
      </c>
      <c r="G93" s="1"/>
      <c r="H93" s="1"/>
    </row>
    <row r="94" spans="1:8" s="2" customFormat="1" x14ac:dyDescent="0.25">
      <c r="A94" t="s">
        <v>152</v>
      </c>
      <c r="B94" s="13">
        <v>48.7</v>
      </c>
      <c r="C94" s="4"/>
      <c r="D94" s="4"/>
      <c r="E94" s="49"/>
      <c r="F94" s="26">
        <f t="shared" si="1"/>
        <v>0</v>
      </c>
      <c r="G94" s="1"/>
      <c r="H94" s="1"/>
    </row>
    <row r="95" spans="1:8" s="2" customFormat="1" x14ac:dyDescent="0.25">
      <c r="A95" t="s">
        <v>153</v>
      </c>
      <c r="B95" s="13">
        <v>48.7</v>
      </c>
      <c r="C95" s="4"/>
      <c r="D95" s="4"/>
      <c r="E95" s="4"/>
      <c r="F95" s="26">
        <f t="shared" si="1"/>
        <v>0</v>
      </c>
      <c r="G95" s="1"/>
      <c r="H95" s="1"/>
    </row>
    <row r="96" spans="1:8" s="2" customFormat="1" x14ac:dyDescent="0.25">
      <c r="A96" t="s">
        <v>154</v>
      </c>
      <c r="B96" s="13">
        <v>52.2</v>
      </c>
      <c r="C96" s="4"/>
      <c r="D96" s="4"/>
      <c r="E96" s="4"/>
      <c r="F96" s="26">
        <f t="shared" si="1"/>
        <v>0</v>
      </c>
      <c r="G96" s="1"/>
      <c r="H96" s="1"/>
    </row>
    <row r="97" spans="1:8" s="2" customFormat="1" x14ac:dyDescent="0.25">
      <c r="A97" t="s">
        <v>155</v>
      </c>
      <c r="B97" s="13">
        <v>59.1</v>
      </c>
      <c r="C97" s="4"/>
      <c r="D97" s="4"/>
      <c r="E97" s="17"/>
      <c r="F97" s="26">
        <f t="shared" si="1"/>
        <v>0</v>
      </c>
      <c r="G97" s="1"/>
      <c r="H97" s="1"/>
    </row>
    <row r="98" spans="1:8" s="2" customFormat="1" x14ac:dyDescent="0.25">
      <c r="A98" t="s">
        <v>8</v>
      </c>
      <c r="B98" s="13"/>
      <c r="C98" s="10" t="s">
        <v>112</v>
      </c>
      <c r="D98" s="11" t="s">
        <v>113</v>
      </c>
      <c r="E98" s="12" t="s">
        <v>114</v>
      </c>
      <c r="F98" s="26"/>
    </row>
    <row r="99" spans="1:8" s="2" customFormat="1" x14ac:dyDescent="0.25">
      <c r="A99" t="s">
        <v>75</v>
      </c>
      <c r="B99" s="13">
        <v>26.7</v>
      </c>
      <c r="C99" s="4"/>
      <c r="D99" s="4"/>
      <c r="E99" s="4"/>
      <c r="F99" s="26">
        <f t="shared" si="1"/>
        <v>0</v>
      </c>
      <c r="G99" s="1"/>
      <c r="H99" s="1"/>
    </row>
    <row r="100" spans="1:8" s="2" customFormat="1" x14ac:dyDescent="0.25">
      <c r="A100" t="s">
        <v>76</v>
      </c>
      <c r="B100" s="13">
        <v>29</v>
      </c>
      <c r="C100" s="4"/>
      <c r="D100" s="4"/>
      <c r="E100" s="4"/>
      <c r="F100" s="26">
        <f t="shared" si="1"/>
        <v>0</v>
      </c>
      <c r="G100" s="1"/>
      <c r="H100" s="1"/>
    </row>
    <row r="101" spans="1:8" s="2" customFormat="1" x14ac:dyDescent="0.25">
      <c r="A101" t="s">
        <v>77</v>
      </c>
      <c r="B101" s="13">
        <v>32.5</v>
      </c>
      <c r="C101" s="4"/>
      <c r="D101" s="4"/>
      <c r="E101" s="4"/>
      <c r="F101" s="26">
        <f t="shared" si="1"/>
        <v>0</v>
      </c>
      <c r="G101" s="1"/>
      <c r="H101" s="1"/>
    </row>
    <row r="102" spans="1:8" s="2" customFormat="1" x14ac:dyDescent="0.25">
      <c r="A102" t="s">
        <v>78</v>
      </c>
      <c r="B102" s="13">
        <v>34.799999999999997</v>
      </c>
      <c r="C102" s="4"/>
      <c r="D102" s="4"/>
      <c r="E102" s="4"/>
      <c r="F102" s="26">
        <f t="shared" si="1"/>
        <v>0</v>
      </c>
      <c r="G102" s="1"/>
      <c r="H102" s="1"/>
    </row>
    <row r="103" spans="1:8" s="2" customFormat="1" x14ac:dyDescent="0.25">
      <c r="A103" t="s">
        <v>79</v>
      </c>
      <c r="B103" s="13">
        <v>37.1</v>
      </c>
      <c r="C103" s="4"/>
      <c r="D103" s="4"/>
      <c r="E103" s="4"/>
      <c r="F103" s="26">
        <f t="shared" si="1"/>
        <v>0</v>
      </c>
      <c r="G103" s="1"/>
      <c r="H103" s="1"/>
    </row>
    <row r="104" spans="1:8" s="2" customFormat="1" x14ac:dyDescent="0.25">
      <c r="A104" t="s">
        <v>80</v>
      </c>
      <c r="B104" s="13">
        <v>42.9</v>
      </c>
      <c r="C104" s="4"/>
      <c r="D104" s="4"/>
      <c r="E104" s="4"/>
      <c r="F104" s="26">
        <f t="shared" si="1"/>
        <v>0</v>
      </c>
      <c r="G104" s="1"/>
      <c r="H104" s="1"/>
    </row>
    <row r="105" spans="1:8" s="2" customFormat="1" x14ac:dyDescent="0.25">
      <c r="A105" t="s">
        <v>8</v>
      </c>
      <c r="B105" s="13"/>
      <c r="C105" s="10" t="s">
        <v>112</v>
      </c>
      <c r="D105" s="11" t="s">
        <v>113</v>
      </c>
      <c r="E105" s="12" t="s">
        <v>114</v>
      </c>
      <c r="F105" s="26"/>
    </row>
    <row r="106" spans="1:8" s="2" customFormat="1" x14ac:dyDescent="0.25">
      <c r="A106" t="s">
        <v>81</v>
      </c>
      <c r="B106" s="13">
        <v>27.814611377279995</v>
      </c>
      <c r="C106" s="4"/>
      <c r="D106" s="4"/>
      <c r="E106" s="4"/>
      <c r="F106" s="26">
        <f t="shared" si="1"/>
        <v>0</v>
      </c>
      <c r="G106" s="1"/>
      <c r="H106" s="1"/>
    </row>
    <row r="107" spans="1:8" s="2" customFormat="1" x14ac:dyDescent="0.25">
      <c r="A107" t="s">
        <v>82</v>
      </c>
      <c r="B107" s="13">
        <v>31.291437799439997</v>
      </c>
      <c r="C107" s="4"/>
      <c r="D107" s="4"/>
      <c r="E107" s="4"/>
      <c r="F107" s="26">
        <f t="shared" si="1"/>
        <v>0</v>
      </c>
      <c r="G107" s="1"/>
      <c r="H107" s="1"/>
    </row>
    <row r="108" spans="1:8" s="2" customFormat="1" x14ac:dyDescent="0.25">
      <c r="A108" t="s">
        <v>83</v>
      </c>
      <c r="B108" s="13">
        <v>34.768264221599999</v>
      </c>
      <c r="C108" s="4"/>
      <c r="D108" s="4"/>
      <c r="E108" s="4"/>
      <c r="F108" s="26">
        <f t="shared" si="1"/>
        <v>0</v>
      </c>
      <c r="G108" s="1"/>
      <c r="H108" s="1"/>
    </row>
    <row r="109" spans="1:8" s="2" customFormat="1" x14ac:dyDescent="0.25">
      <c r="A109" t="s">
        <v>84</v>
      </c>
      <c r="B109" s="13">
        <v>37.086148503040008</v>
      </c>
      <c r="C109" s="4"/>
      <c r="D109" s="4"/>
      <c r="E109" s="4"/>
      <c r="F109" s="26">
        <f t="shared" si="1"/>
        <v>0</v>
      </c>
      <c r="G109" s="1"/>
      <c r="H109" s="1"/>
    </row>
    <row r="110" spans="1:8" s="2" customFormat="1" x14ac:dyDescent="0.25">
      <c r="A110" t="s">
        <v>85</v>
      </c>
      <c r="B110" s="13">
        <v>40.562974925199995</v>
      </c>
      <c r="C110" s="4"/>
      <c r="D110" s="4"/>
      <c r="E110" s="4"/>
      <c r="F110" s="26">
        <f t="shared" si="1"/>
        <v>0</v>
      </c>
      <c r="G110" s="1"/>
      <c r="H110" s="1"/>
    </row>
    <row r="111" spans="1:8" s="2" customFormat="1" x14ac:dyDescent="0.25">
      <c r="A111" t="s">
        <v>86</v>
      </c>
      <c r="B111" s="13">
        <v>46.357685628800006</v>
      </c>
      <c r="C111" s="4"/>
      <c r="D111" s="4"/>
      <c r="E111" s="4"/>
      <c r="F111" s="26">
        <f t="shared" si="1"/>
        <v>0</v>
      </c>
      <c r="G111" s="1"/>
      <c r="H111" s="1"/>
    </row>
    <row r="112" spans="1:8" s="2" customFormat="1" x14ac:dyDescent="0.25">
      <c r="A112" t="s">
        <v>161</v>
      </c>
      <c r="B112" s="13">
        <v>48.675569910240007</v>
      </c>
      <c r="C112" s="4"/>
      <c r="D112" s="4"/>
      <c r="E112" s="4"/>
      <c r="F112" s="26">
        <f t="shared" si="1"/>
        <v>0</v>
      </c>
      <c r="G112" s="1"/>
      <c r="H112" s="1"/>
    </row>
    <row r="113" spans="1:8" s="2" customFormat="1" x14ac:dyDescent="0.25">
      <c r="A113" t="s">
        <v>162</v>
      </c>
      <c r="B113" s="13">
        <v>54.470280613840004</v>
      </c>
      <c r="C113" s="4"/>
      <c r="D113" s="4"/>
      <c r="E113" s="49"/>
      <c r="F113" s="26">
        <f t="shared" si="1"/>
        <v>0</v>
      </c>
      <c r="G113" s="1"/>
      <c r="H113" s="1"/>
    </row>
    <row r="114" spans="1:8" s="2" customFormat="1" x14ac:dyDescent="0.25">
      <c r="A114" t="s">
        <v>163</v>
      </c>
      <c r="B114" s="13">
        <v>54.470280613840004</v>
      </c>
      <c r="C114" s="4"/>
      <c r="D114" s="4"/>
      <c r="E114" s="4"/>
      <c r="F114" s="26">
        <f t="shared" si="1"/>
        <v>0</v>
      </c>
      <c r="G114" s="1"/>
      <c r="H114" s="1"/>
    </row>
    <row r="115" spans="1:8" s="2" customFormat="1" x14ac:dyDescent="0.25">
      <c r="A115" t="s">
        <v>164</v>
      </c>
      <c r="B115" s="13">
        <v>57.947107035999998</v>
      </c>
      <c r="C115" s="4"/>
      <c r="D115" s="4"/>
      <c r="E115" s="4"/>
      <c r="F115" s="26">
        <f t="shared" si="1"/>
        <v>0</v>
      </c>
      <c r="G115" s="1"/>
      <c r="H115" s="1"/>
    </row>
    <row r="116" spans="1:8" s="2" customFormat="1" x14ac:dyDescent="0.25">
      <c r="A116" t="s">
        <v>165</v>
      </c>
      <c r="B116" s="13">
        <v>64.900759880319995</v>
      </c>
      <c r="C116" s="4"/>
      <c r="D116" s="4"/>
      <c r="E116" s="4"/>
      <c r="F116" s="26">
        <f t="shared" si="1"/>
        <v>0</v>
      </c>
      <c r="G116" s="1"/>
      <c r="H116" s="1"/>
    </row>
    <row r="117" spans="1:8" s="2" customFormat="1" x14ac:dyDescent="0.25">
      <c r="A117"/>
      <c r="B117" s="13"/>
      <c r="C117" s="10" t="s">
        <v>112</v>
      </c>
      <c r="D117" s="11" t="s">
        <v>113</v>
      </c>
      <c r="E117" s="12" t="s">
        <v>114</v>
      </c>
      <c r="F117" s="26"/>
    </row>
    <row r="118" spans="1:8" s="2" customFormat="1" x14ac:dyDescent="0.25">
      <c r="A118" t="s">
        <v>87</v>
      </c>
      <c r="B118" s="13">
        <v>30.132495658719996</v>
      </c>
      <c r="C118" s="4"/>
      <c r="D118" s="4"/>
      <c r="E118" s="4"/>
      <c r="F118" s="26">
        <f t="shared" si="1"/>
        <v>0</v>
      </c>
      <c r="G118" s="1"/>
      <c r="H118" s="1"/>
    </row>
    <row r="119" spans="1:8" s="2" customFormat="1" x14ac:dyDescent="0.25">
      <c r="A119" t="s">
        <v>88</v>
      </c>
      <c r="B119" s="13">
        <v>33.609322080879998</v>
      </c>
      <c r="C119" s="4"/>
      <c r="D119" s="4"/>
      <c r="E119" s="4"/>
      <c r="F119" s="26">
        <f t="shared" si="1"/>
        <v>0</v>
      </c>
      <c r="G119" s="1"/>
      <c r="H119" s="1"/>
    </row>
    <row r="120" spans="1:8" s="2" customFormat="1" x14ac:dyDescent="0.25">
      <c r="A120" t="s">
        <v>89</v>
      </c>
      <c r="B120" s="13">
        <v>37.086148503040008</v>
      </c>
      <c r="C120" s="4"/>
      <c r="D120" s="4"/>
      <c r="E120" s="4"/>
      <c r="F120" s="26">
        <f t="shared" si="1"/>
        <v>0</v>
      </c>
      <c r="G120" s="1"/>
      <c r="H120" s="1"/>
    </row>
    <row r="121" spans="1:8" s="2" customFormat="1" x14ac:dyDescent="0.25">
      <c r="A121" t="s">
        <v>90</v>
      </c>
      <c r="B121" s="13">
        <v>41.72191706592001</v>
      </c>
      <c r="C121" s="4"/>
      <c r="D121" s="4"/>
      <c r="E121" s="4"/>
      <c r="F121" s="26">
        <f t="shared" si="1"/>
        <v>0</v>
      </c>
      <c r="G121" s="1"/>
      <c r="H121" s="1"/>
    </row>
    <row r="122" spans="1:8" s="2" customFormat="1" x14ac:dyDescent="0.25">
      <c r="A122" t="s">
        <v>91</v>
      </c>
      <c r="B122" s="13">
        <v>44.039801347360005</v>
      </c>
      <c r="C122" s="4"/>
      <c r="D122" s="4"/>
      <c r="E122" s="4"/>
      <c r="F122" s="26">
        <f t="shared" si="1"/>
        <v>0</v>
      </c>
      <c r="G122" s="1"/>
      <c r="H122" s="1"/>
    </row>
    <row r="123" spans="1:8" s="2" customFormat="1" x14ac:dyDescent="0.25">
      <c r="A123" t="s">
        <v>92</v>
      </c>
      <c r="B123" s="13">
        <v>50.993454191680001</v>
      </c>
      <c r="C123" s="4"/>
      <c r="D123" s="4"/>
      <c r="E123" s="4"/>
      <c r="F123" s="26">
        <f t="shared" si="1"/>
        <v>0</v>
      </c>
      <c r="G123" s="1"/>
      <c r="H123" s="1"/>
    </row>
    <row r="124" spans="1:8" s="2" customFormat="1" x14ac:dyDescent="0.25">
      <c r="A124" t="s">
        <v>166</v>
      </c>
      <c r="B124" s="13">
        <v>53.311338473120003</v>
      </c>
      <c r="C124" s="4"/>
      <c r="D124" s="4"/>
      <c r="E124" s="4"/>
      <c r="F124" s="26">
        <f t="shared" si="1"/>
        <v>0</v>
      </c>
      <c r="G124" s="1"/>
      <c r="H124" s="1"/>
    </row>
    <row r="125" spans="1:8" s="2" customFormat="1" x14ac:dyDescent="0.25">
      <c r="A125" t="s">
        <v>167</v>
      </c>
      <c r="B125" s="13">
        <v>56.788164895279998</v>
      </c>
      <c r="C125" s="4"/>
      <c r="D125" s="4"/>
      <c r="E125" s="49"/>
      <c r="F125" s="26">
        <f t="shared" si="1"/>
        <v>0</v>
      </c>
      <c r="G125" s="1"/>
      <c r="H125" s="1"/>
    </row>
    <row r="126" spans="1:8" s="2" customFormat="1" x14ac:dyDescent="0.25">
      <c r="A126" t="s">
        <v>168</v>
      </c>
      <c r="B126" s="13">
        <v>56.788164895279998</v>
      </c>
      <c r="C126" s="4"/>
      <c r="D126" s="4"/>
      <c r="E126" s="4"/>
      <c r="F126" s="26">
        <f t="shared" si="1"/>
        <v>0</v>
      </c>
      <c r="G126" s="1"/>
      <c r="H126" s="1"/>
    </row>
    <row r="127" spans="1:8" s="2" customFormat="1" x14ac:dyDescent="0.25">
      <c r="A127" t="s">
        <v>169</v>
      </c>
      <c r="B127" s="13">
        <v>60.264991317439993</v>
      </c>
      <c r="C127" s="4"/>
      <c r="D127" s="4"/>
      <c r="E127" s="4"/>
      <c r="F127" s="26">
        <f t="shared" si="1"/>
        <v>0</v>
      </c>
      <c r="G127" s="1"/>
      <c r="H127" s="1"/>
    </row>
    <row r="128" spans="1:8" s="2" customFormat="1" x14ac:dyDescent="0.25">
      <c r="A128" t="s">
        <v>170</v>
      </c>
      <c r="B128" s="13">
        <v>67.218644161759997</v>
      </c>
      <c r="C128" s="4"/>
      <c r="D128" s="4"/>
      <c r="E128" s="4"/>
      <c r="F128" s="26">
        <f t="shared" si="1"/>
        <v>0</v>
      </c>
      <c r="G128" s="1"/>
      <c r="H128" s="1"/>
    </row>
    <row r="129" spans="1:8" s="2" customFormat="1" x14ac:dyDescent="0.25">
      <c r="A129"/>
      <c r="B129" s="13"/>
      <c r="C129" s="10" t="s">
        <v>112</v>
      </c>
      <c r="D129" s="11" t="s">
        <v>113</v>
      </c>
      <c r="E129" s="12" t="s">
        <v>114</v>
      </c>
      <c r="F129" s="26"/>
    </row>
    <row r="130" spans="1:8" s="2" customFormat="1" x14ac:dyDescent="0.25">
      <c r="A130"/>
      <c r="B130" s="13"/>
      <c r="C130" s="4"/>
      <c r="D130" s="4"/>
      <c r="E130" s="4"/>
      <c r="F130" s="26">
        <f t="shared" si="1"/>
        <v>0</v>
      </c>
      <c r="G130" s="1"/>
      <c r="H130" s="1"/>
    </row>
    <row r="131" spans="1:8" s="2" customFormat="1" x14ac:dyDescent="0.25">
      <c r="A131"/>
      <c r="B131" s="13"/>
      <c r="C131" s="4"/>
      <c r="D131" s="4"/>
      <c r="E131" s="4"/>
      <c r="F131" s="26">
        <f t="shared" si="1"/>
        <v>0</v>
      </c>
      <c r="G131" s="1"/>
      <c r="H131" s="1"/>
    </row>
    <row r="132" spans="1:8" s="2" customFormat="1" x14ac:dyDescent="0.25">
      <c r="A132"/>
      <c r="B132" s="13"/>
      <c r="C132" s="4"/>
      <c r="D132" s="4"/>
      <c r="E132" s="4"/>
      <c r="F132" s="26">
        <f t="shared" ref="F132:F171" si="2">IFERROR((ROUNDUP((C132*B132)+(D132*B132*1.15)+(E132*B132*1.35),1)),"REVISAR")</f>
        <v>0</v>
      </c>
      <c r="G132" s="1"/>
      <c r="H132" s="1"/>
    </row>
    <row r="133" spans="1:8" s="2" customFormat="1" x14ac:dyDescent="0.25">
      <c r="A133"/>
      <c r="B133" s="13"/>
      <c r="C133" s="4"/>
      <c r="D133" s="4"/>
      <c r="E133" s="4"/>
      <c r="F133" s="26">
        <f t="shared" si="2"/>
        <v>0</v>
      </c>
      <c r="G133" s="1"/>
      <c r="H133" s="1"/>
    </row>
    <row r="134" spans="1:8" s="2" customFormat="1" x14ac:dyDescent="0.25">
      <c r="A134"/>
      <c r="B134" s="13"/>
      <c r="C134" s="4"/>
      <c r="D134" s="4"/>
      <c r="E134" s="4"/>
      <c r="F134" s="26">
        <f t="shared" si="2"/>
        <v>0</v>
      </c>
      <c r="G134" s="1"/>
      <c r="H134" s="1"/>
    </row>
    <row r="135" spans="1:8" s="2" customFormat="1" x14ac:dyDescent="0.25">
      <c r="A135"/>
      <c r="B135" s="13"/>
      <c r="C135" s="4"/>
      <c r="D135" s="4"/>
      <c r="E135" s="4"/>
      <c r="F135" s="26">
        <f t="shared" si="2"/>
        <v>0</v>
      </c>
      <c r="G135" s="1"/>
      <c r="H135" s="1"/>
    </row>
    <row r="136" spans="1:8" s="2" customFormat="1" x14ac:dyDescent="0.25">
      <c r="A136"/>
      <c r="B136" s="13"/>
      <c r="C136" s="10" t="s">
        <v>112</v>
      </c>
      <c r="D136" s="11" t="s">
        <v>113</v>
      </c>
      <c r="E136" s="12" t="s">
        <v>114</v>
      </c>
      <c r="F136" s="26"/>
    </row>
    <row r="137" spans="1:8" s="2" customFormat="1" x14ac:dyDescent="0.25">
      <c r="A137" t="s">
        <v>227</v>
      </c>
      <c r="B137" s="13">
        <v>47.516627769520007</v>
      </c>
      <c r="C137" s="4"/>
      <c r="D137" s="4"/>
      <c r="E137" s="4"/>
      <c r="F137" s="26">
        <f t="shared" si="2"/>
        <v>0</v>
      </c>
      <c r="G137" s="1"/>
      <c r="H137" s="1"/>
    </row>
    <row r="138" spans="1:8" s="2" customFormat="1" x14ac:dyDescent="0.25">
      <c r="A138" t="s">
        <v>228</v>
      </c>
      <c r="B138" s="13">
        <v>53.311338473120003</v>
      </c>
      <c r="C138" s="4"/>
      <c r="D138" s="4"/>
      <c r="E138" s="4"/>
      <c r="F138" s="26">
        <f t="shared" si="2"/>
        <v>0</v>
      </c>
      <c r="G138" s="1"/>
      <c r="H138" s="1"/>
    </row>
    <row r="139" spans="1:8" s="2" customFormat="1" x14ac:dyDescent="0.25">
      <c r="A139" t="s">
        <v>229</v>
      </c>
      <c r="B139" s="13">
        <v>59.106049176719999</v>
      </c>
      <c r="C139" s="4"/>
      <c r="D139" s="4"/>
      <c r="E139" s="4"/>
      <c r="F139" s="26">
        <f t="shared" si="2"/>
        <v>0</v>
      </c>
      <c r="G139" s="1"/>
      <c r="H139" s="1"/>
    </row>
    <row r="140" spans="1:8" s="2" customFormat="1" x14ac:dyDescent="0.25">
      <c r="A140" t="s">
        <v>230</v>
      </c>
      <c r="B140" s="13">
        <v>62.582875598879994</v>
      </c>
      <c r="C140" s="4"/>
      <c r="D140" s="4"/>
      <c r="E140" s="4"/>
      <c r="F140" s="26">
        <f t="shared" si="2"/>
        <v>0</v>
      </c>
      <c r="G140" s="1"/>
      <c r="H140" s="1"/>
    </row>
    <row r="141" spans="1:8" s="2" customFormat="1" x14ac:dyDescent="0.25">
      <c r="A141" t="s">
        <v>231</v>
      </c>
      <c r="B141" s="13">
        <v>68.377586302479997</v>
      </c>
      <c r="C141" s="4"/>
      <c r="D141" s="4"/>
      <c r="E141" s="4"/>
      <c r="F141" s="26">
        <f t="shared" si="2"/>
        <v>0</v>
      </c>
      <c r="G141" s="1"/>
      <c r="H141" s="1"/>
    </row>
    <row r="142" spans="1:8" s="2" customFormat="1" x14ac:dyDescent="0.25">
      <c r="A142" t="s">
        <v>232</v>
      </c>
      <c r="B142" s="13">
        <v>75.331239146799987</v>
      </c>
      <c r="C142" s="4"/>
      <c r="D142" s="4"/>
      <c r="E142" s="4"/>
      <c r="F142" s="26">
        <f t="shared" si="2"/>
        <v>0</v>
      </c>
      <c r="G142" s="1"/>
      <c r="H142" s="1"/>
    </row>
    <row r="143" spans="1:8" s="2" customFormat="1" x14ac:dyDescent="0.25">
      <c r="A143" t="s">
        <v>233</v>
      </c>
      <c r="B143" s="13">
        <v>79.967007709680004</v>
      </c>
      <c r="C143" s="4"/>
      <c r="D143" s="4"/>
      <c r="E143" s="4"/>
      <c r="F143" s="26">
        <f t="shared" si="2"/>
        <v>0</v>
      </c>
      <c r="G143" s="1"/>
      <c r="H143" s="1"/>
    </row>
    <row r="144" spans="1:8" s="2" customFormat="1" x14ac:dyDescent="0.25">
      <c r="A144" t="s">
        <v>234</v>
      </c>
      <c r="B144" s="13">
        <v>90.397486976159996</v>
      </c>
      <c r="C144" s="4"/>
      <c r="D144" s="4"/>
      <c r="E144" s="49"/>
      <c r="F144" s="26">
        <f t="shared" si="2"/>
        <v>0</v>
      </c>
      <c r="G144" s="1"/>
      <c r="H144" s="1"/>
    </row>
    <row r="145" spans="1:11" s="2" customFormat="1" x14ac:dyDescent="0.25">
      <c r="A145" t="s">
        <v>235</v>
      </c>
      <c r="B145" s="13">
        <v>90.397486976159996</v>
      </c>
      <c r="C145" s="4"/>
      <c r="D145" s="4"/>
      <c r="E145" s="4"/>
      <c r="F145" s="26">
        <f t="shared" si="2"/>
        <v>0</v>
      </c>
      <c r="G145" s="1"/>
      <c r="H145" s="1"/>
      <c r="K145"/>
    </row>
    <row r="146" spans="1:11" s="2" customFormat="1" x14ac:dyDescent="0.25">
      <c r="A146" t="s">
        <v>236</v>
      </c>
      <c r="B146" s="13">
        <v>96.192197679759985</v>
      </c>
      <c r="C146" s="4"/>
      <c r="D146" s="4"/>
      <c r="E146" s="4"/>
      <c r="F146" s="26">
        <f t="shared" si="2"/>
        <v>0</v>
      </c>
      <c r="G146" s="1"/>
      <c r="H146" s="1"/>
    </row>
    <row r="147" spans="1:11" s="2" customFormat="1" x14ac:dyDescent="0.25">
      <c r="A147" t="s">
        <v>237</v>
      </c>
      <c r="B147" s="13">
        <v>103.14585052408</v>
      </c>
      <c r="C147" s="4"/>
      <c r="D147" s="4"/>
      <c r="E147" s="4"/>
      <c r="F147" s="26">
        <f t="shared" si="2"/>
        <v>0</v>
      </c>
      <c r="G147" s="1"/>
      <c r="H147" s="1"/>
    </row>
    <row r="148" spans="1:11" s="2" customFormat="1" x14ac:dyDescent="0.25">
      <c r="A148"/>
      <c r="B148"/>
      <c r="C148" s="10" t="s">
        <v>112</v>
      </c>
      <c r="D148" s="11" t="s">
        <v>113</v>
      </c>
      <c r="E148" s="12" t="s">
        <v>114</v>
      </c>
      <c r="F148" s="26"/>
      <c r="K148"/>
    </row>
    <row r="149" spans="1:11" s="2" customFormat="1" x14ac:dyDescent="0.25">
      <c r="A149" t="s">
        <v>238</v>
      </c>
      <c r="B149" s="13">
        <v>48.675569910240007</v>
      </c>
      <c r="C149" s="4"/>
      <c r="D149" s="4"/>
      <c r="E149" s="4"/>
      <c r="F149" s="26">
        <f t="shared" si="2"/>
        <v>0</v>
      </c>
      <c r="G149" s="1"/>
      <c r="H149" s="1"/>
    </row>
    <row r="150" spans="1:11" s="2" customFormat="1" x14ac:dyDescent="0.25">
      <c r="A150" t="s">
        <v>239</v>
      </c>
      <c r="B150" s="13">
        <v>53.311338473120003</v>
      </c>
      <c r="C150" s="4"/>
      <c r="D150" s="4"/>
      <c r="E150" s="4"/>
      <c r="F150" s="26">
        <f t="shared" si="2"/>
        <v>0</v>
      </c>
      <c r="G150" s="1"/>
      <c r="H150" s="1"/>
    </row>
    <row r="151" spans="1:11" s="2" customFormat="1" x14ac:dyDescent="0.25">
      <c r="A151" t="s">
        <v>240</v>
      </c>
      <c r="B151" s="13">
        <v>59.106049176719999</v>
      </c>
      <c r="C151" s="4"/>
      <c r="D151" s="4"/>
      <c r="E151" s="4"/>
      <c r="F151" s="26">
        <f t="shared" si="2"/>
        <v>0</v>
      </c>
      <c r="G151" s="1"/>
      <c r="H151" s="1"/>
      <c r="K151"/>
    </row>
    <row r="152" spans="1:11" s="2" customFormat="1" x14ac:dyDescent="0.25">
      <c r="A152" t="s">
        <v>241</v>
      </c>
      <c r="B152" s="13">
        <v>63.741817739600002</v>
      </c>
      <c r="C152" s="4"/>
      <c r="D152" s="4"/>
      <c r="E152" s="4"/>
      <c r="F152" s="26">
        <f t="shared" si="2"/>
        <v>0</v>
      </c>
      <c r="G152" s="1"/>
      <c r="H152" s="1"/>
      <c r="K152"/>
    </row>
    <row r="153" spans="1:11" s="2" customFormat="1" x14ac:dyDescent="0.25">
      <c r="A153" t="s">
        <v>242</v>
      </c>
      <c r="B153" s="13">
        <v>69.536528443199998</v>
      </c>
      <c r="C153" s="4"/>
      <c r="D153" s="4"/>
      <c r="E153" s="4"/>
      <c r="F153" s="26">
        <f t="shared" si="2"/>
        <v>0</v>
      </c>
      <c r="G153" s="1"/>
      <c r="H153" s="1"/>
      <c r="K153"/>
    </row>
    <row r="154" spans="1:11" s="2" customFormat="1" x14ac:dyDescent="0.25">
      <c r="A154" t="s">
        <v>243</v>
      </c>
      <c r="B154" s="13">
        <v>76.490181287520002</v>
      </c>
      <c r="C154" s="4"/>
      <c r="D154" s="4"/>
      <c r="E154" s="4"/>
      <c r="F154" s="26">
        <f t="shared" si="2"/>
        <v>0</v>
      </c>
      <c r="G154" s="1"/>
      <c r="H154" s="1"/>
      <c r="K154"/>
    </row>
    <row r="155" spans="1:11" s="2" customFormat="1" x14ac:dyDescent="0.25">
      <c r="A155" t="s">
        <v>244</v>
      </c>
      <c r="B155" s="13">
        <v>83.443834131840021</v>
      </c>
      <c r="C155" s="4"/>
      <c r="D155" s="4"/>
      <c r="E155" s="4"/>
      <c r="F155" s="26">
        <f t="shared" si="2"/>
        <v>0</v>
      </c>
      <c r="G155" s="1"/>
      <c r="H155" s="1"/>
      <c r="K155"/>
    </row>
    <row r="156" spans="1:11" s="2" customFormat="1" x14ac:dyDescent="0.25">
      <c r="A156" t="s">
        <v>245</v>
      </c>
      <c r="B156" s="13">
        <v>95.033255539040013</v>
      </c>
      <c r="C156" s="4"/>
      <c r="D156" s="4"/>
      <c r="E156" s="49"/>
      <c r="F156" s="26">
        <f t="shared" si="2"/>
        <v>0</v>
      </c>
      <c r="G156" s="1"/>
      <c r="H156" s="1"/>
      <c r="K156"/>
    </row>
    <row r="157" spans="1:11" s="2" customFormat="1" x14ac:dyDescent="0.25">
      <c r="A157" t="s">
        <v>246</v>
      </c>
      <c r="B157" s="13">
        <v>95.033255539040013</v>
      </c>
      <c r="C157" s="4"/>
      <c r="D157" s="4"/>
      <c r="E157" s="4"/>
      <c r="F157" s="26">
        <f t="shared" si="2"/>
        <v>0</v>
      </c>
      <c r="G157" s="1"/>
      <c r="H157" s="1"/>
      <c r="K157"/>
    </row>
    <row r="158" spans="1:11" s="2" customFormat="1" x14ac:dyDescent="0.25">
      <c r="A158" t="s">
        <v>247</v>
      </c>
      <c r="B158" s="13">
        <v>98.510081961200001</v>
      </c>
      <c r="C158" s="4"/>
      <c r="D158" s="4"/>
      <c r="E158" s="4"/>
      <c r="F158" s="26">
        <f t="shared" si="2"/>
        <v>0</v>
      </c>
      <c r="G158" s="1"/>
      <c r="H158" s="1"/>
      <c r="K158"/>
    </row>
    <row r="159" spans="1:11" s="2" customFormat="1" x14ac:dyDescent="0.25">
      <c r="A159" t="s">
        <v>248</v>
      </c>
      <c r="B159" s="13">
        <v>107.78161908696001</v>
      </c>
      <c r="C159" s="4"/>
      <c r="D159" s="4"/>
      <c r="E159" s="4"/>
      <c r="F159" s="26">
        <f t="shared" si="2"/>
        <v>0</v>
      </c>
      <c r="G159" s="1"/>
      <c r="H159" s="1"/>
      <c r="K159"/>
    </row>
    <row r="160" spans="1:11" s="2" customFormat="1" x14ac:dyDescent="0.25">
      <c r="A160"/>
      <c r="B160" s="13"/>
      <c r="C160" s="10" t="s">
        <v>112</v>
      </c>
      <c r="D160" s="11" t="s">
        <v>113</v>
      </c>
      <c r="E160" s="12" t="s">
        <v>114</v>
      </c>
      <c r="F160" s="26"/>
      <c r="K160"/>
    </row>
    <row r="161" spans="1:11" s="2" customFormat="1" x14ac:dyDescent="0.25">
      <c r="A161" t="s">
        <v>249</v>
      </c>
      <c r="B161" s="13">
        <v>57.947107035999998</v>
      </c>
      <c r="C161" s="4"/>
      <c r="D161" s="4"/>
      <c r="E161" s="4"/>
      <c r="F161" s="26">
        <f t="shared" si="2"/>
        <v>0</v>
      </c>
      <c r="G161" s="1"/>
      <c r="H161" s="1"/>
      <c r="K161"/>
    </row>
    <row r="162" spans="1:11" s="2" customFormat="1" x14ac:dyDescent="0.25">
      <c r="A162" t="s">
        <v>250</v>
      </c>
      <c r="B162" s="13">
        <v>63.741817739600002</v>
      </c>
      <c r="C162" s="4"/>
      <c r="D162" s="4"/>
      <c r="E162" s="4"/>
      <c r="F162" s="26">
        <f t="shared" si="2"/>
        <v>0</v>
      </c>
      <c r="G162" s="1"/>
      <c r="H162" s="1"/>
      <c r="K162"/>
    </row>
    <row r="163" spans="1:11" s="2" customFormat="1" x14ac:dyDescent="0.25">
      <c r="A163" t="s">
        <v>251</v>
      </c>
      <c r="B163" s="13">
        <v>69.536528443199998</v>
      </c>
      <c r="C163" s="4"/>
      <c r="D163" s="4"/>
      <c r="E163" s="4"/>
      <c r="F163" s="26">
        <f t="shared" si="2"/>
        <v>0</v>
      </c>
      <c r="G163" s="1"/>
      <c r="H163" s="1"/>
      <c r="K163"/>
    </row>
    <row r="164" spans="1:11" s="2" customFormat="1" x14ac:dyDescent="0.25">
      <c r="A164" t="s">
        <v>252</v>
      </c>
      <c r="B164" s="13">
        <v>75.331239146799987</v>
      </c>
      <c r="C164" s="4"/>
      <c r="D164" s="4"/>
      <c r="E164" s="4"/>
      <c r="F164" s="26">
        <f t="shared" si="2"/>
        <v>0</v>
      </c>
      <c r="G164" s="1"/>
      <c r="H164" s="1"/>
      <c r="K164"/>
    </row>
    <row r="165" spans="1:11" s="2" customFormat="1" x14ac:dyDescent="0.25">
      <c r="A165" t="s">
        <v>253</v>
      </c>
      <c r="B165" s="13">
        <v>79.967007709680004</v>
      </c>
      <c r="C165" s="4"/>
      <c r="D165" s="4"/>
      <c r="E165" s="4"/>
      <c r="F165" s="26">
        <f t="shared" si="2"/>
        <v>0</v>
      </c>
      <c r="G165" s="1"/>
      <c r="H165" s="1"/>
      <c r="K165"/>
    </row>
    <row r="166" spans="1:11" s="2" customFormat="1" x14ac:dyDescent="0.25">
      <c r="A166" t="s">
        <v>254</v>
      </c>
      <c r="B166" s="13">
        <v>91.556429116879997</v>
      </c>
      <c r="C166" s="4"/>
      <c r="D166" s="4"/>
      <c r="E166" s="4"/>
      <c r="F166" s="26">
        <f t="shared" si="2"/>
        <v>0</v>
      </c>
      <c r="G166" s="1"/>
      <c r="H166" s="1"/>
      <c r="K166"/>
    </row>
    <row r="167" spans="1:11" s="2" customFormat="1" x14ac:dyDescent="0.25">
      <c r="A167" t="s">
        <v>255</v>
      </c>
      <c r="B167" s="13">
        <v>95.033255539040013</v>
      </c>
      <c r="C167" s="4"/>
      <c r="D167" s="4"/>
      <c r="E167" s="4"/>
      <c r="F167" s="26">
        <f t="shared" si="2"/>
        <v>0</v>
      </c>
      <c r="G167" s="1"/>
      <c r="H167" s="1"/>
      <c r="K167"/>
    </row>
    <row r="168" spans="1:11" s="2" customFormat="1" x14ac:dyDescent="0.25">
      <c r="A168" t="s">
        <v>256</v>
      </c>
      <c r="B168" s="13">
        <v>101.98690838336</v>
      </c>
      <c r="C168" s="4"/>
      <c r="D168" s="4"/>
      <c r="E168" s="49"/>
      <c r="F168" s="26">
        <f t="shared" si="2"/>
        <v>0</v>
      </c>
      <c r="G168" s="1"/>
      <c r="H168" s="1"/>
      <c r="K168"/>
    </row>
    <row r="169" spans="1:11" s="2" customFormat="1" x14ac:dyDescent="0.25">
      <c r="A169" t="s">
        <v>257</v>
      </c>
      <c r="B169" s="13">
        <v>101.98690838336</v>
      </c>
      <c r="C169" s="4"/>
      <c r="D169" s="4"/>
      <c r="E169" s="4"/>
      <c r="F169" s="26">
        <f t="shared" si="2"/>
        <v>0</v>
      </c>
      <c r="G169" s="1"/>
      <c r="H169" s="1"/>
      <c r="K169"/>
    </row>
    <row r="170" spans="1:11" s="2" customFormat="1" x14ac:dyDescent="0.25">
      <c r="A170" t="s">
        <v>258</v>
      </c>
      <c r="B170" s="13">
        <v>106.62267694624001</v>
      </c>
      <c r="C170" s="4"/>
      <c r="D170" s="4"/>
      <c r="E170" s="4"/>
      <c r="F170" s="26">
        <f t="shared" si="2"/>
        <v>0</v>
      </c>
      <c r="G170" s="1"/>
      <c r="H170" s="1"/>
      <c r="K170"/>
    </row>
    <row r="171" spans="1:11" s="2" customFormat="1" x14ac:dyDescent="0.25">
      <c r="A171" t="s">
        <v>259</v>
      </c>
      <c r="B171" s="13">
        <v>112.41738764984001</v>
      </c>
      <c r="C171" s="4"/>
      <c r="D171" s="4"/>
      <c r="E171" s="4"/>
      <c r="F171" s="26">
        <f t="shared" si="2"/>
        <v>0</v>
      </c>
      <c r="G171" s="1"/>
      <c r="H171" s="1"/>
      <c r="K171"/>
    </row>
    <row r="172" spans="1:11" s="2" customFormat="1" x14ac:dyDescent="0.25">
      <c r="A172"/>
      <c r="B172" s="13"/>
      <c r="C172" s="15"/>
      <c r="D172" s="15"/>
      <c r="E172" s="15"/>
      <c r="F172" s="3"/>
      <c r="G172" s="3"/>
      <c r="K172"/>
    </row>
    <row r="173" spans="1:11" s="2" customFormat="1" x14ac:dyDescent="0.25">
      <c r="A173"/>
      <c r="C173" s="1"/>
      <c r="D173" s="1"/>
      <c r="E173" s="1"/>
      <c r="F173" s="165" t="s">
        <v>262</v>
      </c>
      <c r="G173" s="165"/>
      <c r="K173"/>
    </row>
    <row r="174" spans="1:11" s="2" customFormat="1" x14ac:dyDescent="0.25">
      <c r="A174" s="22" t="s">
        <v>118</v>
      </c>
      <c r="C174" s="3"/>
      <c r="D174" s="3"/>
      <c r="E174" s="26"/>
      <c r="F174" s="164">
        <f>ROUND(SUM(F3:F171),2)</f>
        <v>0</v>
      </c>
      <c r="G174" s="164"/>
      <c r="K174"/>
    </row>
    <row r="175" spans="1:11" s="2" customFormat="1" x14ac:dyDescent="0.25">
      <c r="A175"/>
      <c r="C175" s="1"/>
      <c r="D175" s="1"/>
      <c r="E175" s="1"/>
      <c r="F175" s="3"/>
      <c r="G175" s="3"/>
      <c r="K175"/>
    </row>
    <row r="176" spans="1:11" s="2" customFormat="1" x14ac:dyDescent="0.25">
      <c r="A176"/>
      <c r="C176" s="1"/>
      <c r="D176" s="1"/>
      <c r="E176" s="1"/>
      <c r="F176" s="3"/>
      <c r="G176" s="3"/>
      <c r="K176"/>
    </row>
    <row r="177" spans="1:11" s="2" customFormat="1" x14ac:dyDescent="0.25">
      <c r="A177" s="154" t="s">
        <v>286</v>
      </c>
      <c r="B177" s="154"/>
      <c r="C177" s="14" t="s">
        <v>206</v>
      </c>
      <c r="D177" s="21" t="s">
        <v>263</v>
      </c>
      <c r="E177"/>
      <c r="F177" s="3"/>
      <c r="G177" s="3"/>
      <c r="K177"/>
    </row>
    <row r="178" spans="1:11" s="2" customFormat="1" x14ac:dyDescent="0.25">
      <c r="A178" t="s">
        <v>269</v>
      </c>
      <c r="B178" s="38">
        <v>1.43</v>
      </c>
      <c r="C178" s="16"/>
      <c r="D178" s="3">
        <f>IFERROR((ROUND((B178*C178),1)),"REVISAR")</f>
        <v>0</v>
      </c>
      <c r="E178" s="1"/>
      <c r="F178" s="3"/>
      <c r="G178" s="3"/>
      <c r="K178"/>
    </row>
    <row r="179" spans="1:11" s="2" customFormat="1" x14ac:dyDescent="0.25">
      <c r="A179" t="s">
        <v>270</v>
      </c>
      <c r="B179" s="39">
        <v>23.5</v>
      </c>
      <c r="C179" s="16"/>
      <c r="D179" s="3">
        <f t="shared" ref="D179:D201" si="3">IFERROR((ROUND((B179*C179),1)),"REVISAR")</f>
        <v>0</v>
      </c>
      <c r="E179" s="1"/>
      <c r="F179" s="3"/>
      <c r="G179" s="3"/>
      <c r="K179"/>
    </row>
    <row r="180" spans="1:11" s="2" customFormat="1" x14ac:dyDescent="0.25">
      <c r="A180" t="s">
        <v>271</v>
      </c>
      <c r="B180" s="38">
        <v>1.02</v>
      </c>
      <c r="C180" s="16"/>
      <c r="D180" s="3">
        <f t="shared" si="3"/>
        <v>0</v>
      </c>
      <c r="E180" s="1"/>
      <c r="F180" s="3"/>
      <c r="G180" s="3"/>
      <c r="K180"/>
    </row>
    <row r="181" spans="1:11" s="2" customFormat="1" x14ac:dyDescent="0.25">
      <c r="A181" t="s">
        <v>186</v>
      </c>
      <c r="B181" s="39">
        <v>44.7</v>
      </c>
      <c r="C181" s="16"/>
      <c r="D181" s="3">
        <f t="shared" si="3"/>
        <v>0</v>
      </c>
      <c r="E181" s="1"/>
      <c r="F181" s="3"/>
      <c r="G181" s="3"/>
      <c r="K181"/>
    </row>
    <row r="182" spans="1:11" s="2" customFormat="1" x14ac:dyDescent="0.25">
      <c r="A182" t="s">
        <v>188</v>
      </c>
      <c r="B182" s="39">
        <v>95.2</v>
      </c>
      <c r="C182" s="16"/>
      <c r="D182" s="3">
        <f t="shared" si="3"/>
        <v>0</v>
      </c>
      <c r="E182" s="1"/>
      <c r="F182" s="3"/>
      <c r="G182" s="3"/>
      <c r="K182"/>
    </row>
    <row r="183" spans="1:11" s="2" customFormat="1" x14ac:dyDescent="0.25">
      <c r="A183" t="s">
        <v>189</v>
      </c>
      <c r="B183" s="39">
        <v>98.7</v>
      </c>
      <c r="C183" s="16"/>
      <c r="D183" s="3">
        <f t="shared" si="3"/>
        <v>0</v>
      </c>
      <c r="E183" s="1"/>
      <c r="F183" s="3"/>
      <c r="G183" s="3"/>
      <c r="K183"/>
    </row>
    <row r="184" spans="1:11" s="2" customFormat="1" x14ac:dyDescent="0.25">
      <c r="A184" t="s">
        <v>190</v>
      </c>
      <c r="B184" s="39">
        <v>62.3</v>
      </c>
      <c r="C184" s="16"/>
      <c r="D184" s="3">
        <f t="shared" si="3"/>
        <v>0</v>
      </c>
      <c r="E184" s="1"/>
      <c r="F184" s="3"/>
      <c r="G184" s="3"/>
      <c r="K184"/>
    </row>
    <row r="185" spans="1:11" s="2" customFormat="1" x14ac:dyDescent="0.25">
      <c r="A185" t="s">
        <v>191</v>
      </c>
      <c r="B185" s="39">
        <v>69.3</v>
      </c>
      <c r="C185" s="16"/>
      <c r="D185" s="3">
        <f t="shared" si="3"/>
        <v>0</v>
      </c>
      <c r="E185" s="1"/>
      <c r="F185" s="3"/>
      <c r="G185" s="3"/>
      <c r="K185"/>
    </row>
    <row r="186" spans="1:11" s="2" customFormat="1" x14ac:dyDescent="0.25">
      <c r="A186" t="s">
        <v>192</v>
      </c>
      <c r="B186" s="39">
        <v>79.900000000000006</v>
      </c>
      <c r="C186" s="16"/>
      <c r="D186" s="3">
        <f t="shared" si="3"/>
        <v>0</v>
      </c>
      <c r="E186" s="1"/>
      <c r="F186" s="3"/>
      <c r="G186" s="3"/>
      <c r="K186"/>
    </row>
    <row r="187" spans="1:11" s="2" customFormat="1" x14ac:dyDescent="0.25">
      <c r="A187" t="s">
        <v>193</v>
      </c>
      <c r="B187" s="39">
        <v>35.299999999999997</v>
      </c>
      <c r="C187" s="16"/>
      <c r="D187" s="3">
        <f t="shared" si="3"/>
        <v>0</v>
      </c>
      <c r="E187" s="1"/>
      <c r="F187" s="3"/>
      <c r="G187" s="3"/>
      <c r="K187"/>
    </row>
    <row r="188" spans="1:11" s="2" customFormat="1" x14ac:dyDescent="0.25">
      <c r="A188" t="s">
        <v>274</v>
      </c>
      <c r="B188" s="39">
        <v>30.6</v>
      </c>
      <c r="C188" s="16"/>
      <c r="D188" s="3">
        <f t="shared" si="3"/>
        <v>0</v>
      </c>
      <c r="E188" s="1"/>
      <c r="F188" s="3"/>
      <c r="G188" s="3"/>
      <c r="K188"/>
    </row>
    <row r="189" spans="1:11" s="2" customFormat="1" x14ac:dyDescent="0.25">
      <c r="A189" t="s">
        <v>275</v>
      </c>
      <c r="B189" s="40">
        <v>23.5</v>
      </c>
      <c r="C189" s="16"/>
      <c r="D189" s="3">
        <f t="shared" si="3"/>
        <v>0</v>
      </c>
      <c r="E189" s="1"/>
      <c r="F189" s="3"/>
      <c r="G189" s="3"/>
      <c r="K189"/>
    </row>
    <row r="190" spans="1:11" s="2" customFormat="1" x14ac:dyDescent="0.25">
      <c r="A190" t="s">
        <v>194</v>
      </c>
      <c r="B190" s="39">
        <v>29.4</v>
      </c>
      <c r="C190" s="16"/>
      <c r="D190" s="3">
        <f t="shared" si="3"/>
        <v>0</v>
      </c>
      <c r="E190" s="1"/>
      <c r="F190" s="3"/>
      <c r="G190" s="3"/>
      <c r="K190"/>
    </row>
    <row r="191" spans="1:11" s="2" customFormat="1" x14ac:dyDescent="0.25">
      <c r="A191" t="s">
        <v>195</v>
      </c>
      <c r="B191" s="39">
        <v>43.5</v>
      </c>
      <c r="C191" s="16"/>
      <c r="D191" s="3">
        <f t="shared" si="3"/>
        <v>0</v>
      </c>
      <c r="E191" s="1"/>
      <c r="F191" s="3"/>
      <c r="G191" s="3"/>
      <c r="K191"/>
    </row>
    <row r="192" spans="1:11" s="2" customFormat="1" x14ac:dyDescent="0.25">
      <c r="A192" t="s">
        <v>196</v>
      </c>
      <c r="B192" s="39">
        <v>32.9</v>
      </c>
      <c r="C192" s="16"/>
      <c r="D192" s="3">
        <f t="shared" si="3"/>
        <v>0</v>
      </c>
      <c r="E192" s="1"/>
      <c r="F192" s="3"/>
      <c r="G192" s="3"/>
      <c r="K192"/>
    </row>
    <row r="193" spans="1:11" s="2" customFormat="1" x14ac:dyDescent="0.25">
      <c r="A193" t="s">
        <v>197</v>
      </c>
      <c r="B193" s="39">
        <v>51.7</v>
      </c>
      <c r="C193" s="16"/>
      <c r="D193" s="3">
        <f t="shared" si="3"/>
        <v>0</v>
      </c>
      <c r="E193" s="1"/>
      <c r="F193" s="3"/>
      <c r="G193" s="3"/>
      <c r="K193"/>
    </row>
    <row r="194" spans="1:11" s="2" customFormat="1" x14ac:dyDescent="0.25">
      <c r="A194" t="s">
        <v>198</v>
      </c>
      <c r="B194" s="41">
        <v>43.5</v>
      </c>
      <c r="C194" s="16"/>
      <c r="D194" s="3">
        <f t="shared" si="3"/>
        <v>0</v>
      </c>
      <c r="E194" s="1"/>
      <c r="F194" s="3"/>
      <c r="G194" s="3"/>
      <c r="K194"/>
    </row>
    <row r="195" spans="1:11" s="2" customFormat="1" x14ac:dyDescent="0.25">
      <c r="A195" t="s">
        <v>199</v>
      </c>
      <c r="B195" s="41">
        <v>62.3</v>
      </c>
      <c r="C195" s="16"/>
      <c r="D195" s="3">
        <f t="shared" si="3"/>
        <v>0</v>
      </c>
      <c r="E195" s="1"/>
      <c r="F195" s="3"/>
      <c r="G195" s="3"/>
      <c r="K195"/>
    </row>
    <row r="196" spans="1:11" s="2" customFormat="1" x14ac:dyDescent="0.25">
      <c r="A196" t="s">
        <v>200</v>
      </c>
      <c r="B196" s="41">
        <v>52.9</v>
      </c>
      <c r="C196" s="16"/>
      <c r="D196" s="3">
        <f t="shared" si="3"/>
        <v>0</v>
      </c>
      <c r="E196" s="1"/>
      <c r="F196" s="3"/>
      <c r="G196" s="3"/>
      <c r="K196"/>
    </row>
    <row r="197" spans="1:11" s="2" customFormat="1" x14ac:dyDescent="0.25">
      <c r="A197" t="s">
        <v>201</v>
      </c>
      <c r="B197" s="41">
        <v>75.2</v>
      </c>
      <c r="C197" s="16"/>
      <c r="D197" s="3">
        <f t="shared" si="3"/>
        <v>0</v>
      </c>
      <c r="E197" s="1"/>
      <c r="F197" s="1"/>
      <c r="G197" s="1"/>
      <c r="K197"/>
    </row>
    <row r="198" spans="1:11" s="2" customFormat="1" x14ac:dyDescent="0.25">
      <c r="A198" t="s">
        <v>202</v>
      </c>
      <c r="B198" s="41">
        <v>15.3</v>
      </c>
      <c r="C198" s="16"/>
      <c r="D198" s="3">
        <f t="shared" si="3"/>
        <v>0</v>
      </c>
      <c r="E198" s="1"/>
      <c r="F198" s="1"/>
      <c r="G198" s="1"/>
      <c r="K198"/>
    </row>
    <row r="199" spans="1:11" s="2" customFormat="1" x14ac:dyDescent="0.25">
      <c r="A199" t="s">
        <v>203</v>
      </c>
      <c r="B199" s="41">
        <v>18.8</v>
      </c>
      <c r="C199" s="16"/>
      <c r="D199" s="3">
        <f t="shared" si="3"/>
        <v>0</v>
      </c>
      <c r="E199" s="1"/>
      <c r="F199" s="1"/>
      <c r="G199" s="1"/>
      <c r="K199"/>
    </row>
    <row r="200" spans="1:11" s="2" customFormat="1" x14ac:dyDescent="0.25">
      <c r="A200" t="s">
        <v>204</v>
      </c>
      <c r="B200" s="41">
        <v>24.7</v>
      </c>
      <c r="C200" s="16"/>
      <c r="D200" s="3">
        <f t="shared" si="3"/>
        <v>0</v>
      </c>
      <c r="E200" s="1"/>
      <c r="F200" s="1"/>
      <c r="G200" s="1"/>
      <c r="K200"/>
    </row>
    <row r="201" spans="1:11" s="2" customFormat="1" x14ac:dyDescent="0.25">
      <c r="A201" t="s">
        <v>205</v>
      </c>
      <c r="B201" s="41">
        <v>27</v>
      </c>
      <c r="C201" s="16"/>
      <c r="D201" s="3">
        <f t="shared" si="3"/>
        <v>0</v>
      </c>
      <c r="E201" s="1"/>
      <c r="F201" s="1"/>
      <c r="G201" s="1"/>
      <c r="K201"/>
    </row>
    <row r="202" spans="1:11" s="2" customFormat="1" x14ac:dyDescent="0.25">
      <c r="A202"/>
      <c r="B202" s="13"/>
      <c r="C202" s="1"/>
      <c r="D202" s="26"/>
      <c r="E202" s="1"/>
      <c r="F202" s="1"/>
      <c r="G202" s="1"/>
      <c r="K202"/>
    </row>
    <row r="203" spans="1:11" s="2" customFormat="1" x14ac:dyDescent="0.25">
      <c r="A203"/>
      <c r="B203" s="13"/>
      <c r="C203" s="1"/>
      <c r="D203" s="26"/>
      <c r="E203" s="1"/>
      <c r="F203" s="1"/>
      <c r="G203" s="1"/>
      <c r="K203"/>
    </row>
    <row r="204" spans="1:11" s="2" customFormat="1" x14ac:dyDescent="0.25">
      <c r="A204" s="22" t="s">
        <v>208</v>
      </c>
      <c r="B204" s="13"/>
      <c r="C204" s="1"/>
      <c r="D204" s="19">
        <f>ROUND((SUM(D178:D201)),2)</f>
        <v>0</v>
      </c>
      <c r="E204" s="1"/>
      <c r="F204" s="3"/>
      <c r="G204" s="3"/>
      <c r="I204"/>
      <c r="J204"/>
      <c r="K204"/>
    </row>
    <row r="205" spans="1:11" s="2" customFormat="1" x14ac:dyDescent="0.25">
      <c r="A205"/>
      <c r="B205" s="13"/>
      <c r="C205" s="1"/>
      <c r="D205" s="1"/>
      <c r="E205" s="1"/>
      <c r="F205" s="3"/>
      <c r="G205" s="3"/>
      <c r="I205"/>
      <c r="J205"/>
      <c r="K205"/>
    </row>
    <row r="207" spans="1:11" s="2" customFormat="1" x14ac:dyDescent="0.25">
      <c r="A207" s="22" t="s">
        <v>117</v>
      </c>
      <c r="C207" s="1"/>
      <c r="D207" s="17">
        <v>0</v>
      </c>
      <c r="E207" s="1"/>
      <c r="F207" s="3"/>
      <c r="G207" s="3"/>
      <c r="I207"/>
      <c r="J207"/>
      <c r="K207"/>
    </row>
    <row r="208" spans="1:11" s="2" customFormat="1" x14ac:dyDescent="0.25">
      <c r="A208"/>
      <c r="C208" s="1"/>
      <c r="D208" s="15"/>
      <c r="E208" s="1"/>
      <c r="F208" s="3"/>
      <c r="G208" s="3"/>
      <c r="I208"/>
      <c r="J208"/>
      <c r="K208"/>
    </row>
    <row r="210" spans="1:11" s="2" customFormat="1" x14ac:dyDescent="0.25">
      <c r="A210" s="22" t="s">
        <v>209</v>
      </c>
      <c r="C210" s="1"/>
      <c r="D210" s="166">
        <f>IFERROR((ROUND((F174+D204)-((F174+D204)*D207/100),2)),"REVISAR DTO")</f>
        <v>0</v>
      </c>
      <c r="E210" s="167"/>
      <c r="F210" s="18" t="s">
        <v>212</v>
      </c>
      <c r="G210" s="50"/>
      <c r="H210" s="18"/>
      <c r="I210" s="22"/>
      <c r="J210" s="22"/>
      <c r="K210"/>
    </row>
    <row r="211" spans="1:11" s="2" customFormat="1" x14ac:dyDescent="0.25">
      <c r="A211" s="22" t="s">
        <v>210</v>
      </c>
      <c r="C211" s="1"/>
      <c r="D211" s="166">
        <f>IFERROR((ROUND(D210*1.21,2)),"REVISAR")</f>
        <v>0</v>
      </c>
      <c r="E211" s="167"/>
      <c r="F211" s="18" t="s">
        <v>211</v>
      </c>
      <c r="G211" s="50"/>
      <c r="H211" s="18"/>
      <c r="I211" s="22"/>
      <c r="J211" s="22"/>
      <c r="K211"/>
    </row>
    <row r="214" spans="1:11" ht="15.75" thickBot="1" x14ac:dyDescent="0.3"/>
    <row r="215" spans="1:11" x14ac:dyDescent="0.25">
      <c r="A215" s="155" t="s">
        <v>430</v>
      </c>
      <c r="B215" s="156"/>
      <c r="C215" s="156"/>
      <c r="D215" s="156"/>
      <c r="E215" s="156"/>
      <c r="F215" s="156"/>
      <c r="G215" s="156"/>
      <c r="H215" s="156"/>
      <c r="I215" s="156"/>
      <c r="J215" s="156"/>
      <c r="K215" s="157"/>
    </row>
    <row r="216" spans="1:11" x14ac:dyDescent="0.25">
      <c r="A216" s="158"/>
      <c r="B216" s="159"/>
      <c r="C216" s="159"/>
      <c r="D216" s="159"/>
      <c r="E216" s="159"/>
      <c r="F216" s="159"/>
      <c r="G216" s="159"/>
      <c r="H216" s="159"/>
      <c r="I216" s="159"/>
      <c r="J216" s="159"/>
      <c r="K216" s="160"/>
    </row>
    <row r="217" spans="1:11" ht="15.75" thickBot="1" x14ac:dyDescent="0.3">
      <c r="A217" s="158"/>
      <c r="B217" s="159"/>
      <c r="C217" s="159"/>
      <c r="D217" s="159"/>
      <c r="E217" s="159"/>
      <c r="F217" s="159"/>
      <c r="G217" s="159"/>
      <c r="H217" s="159"/>
      <c r="I217" s="159"/>
      <c r="J217" s="159"/>
      <c r="K217" s="160"/>
    </row>
    <row r="218" spans="1:11" ht="16.5" thickBot="1" x14ac:dyDescent="0.3">
      <c r="A218" s="114" t="s">
        <v>437</v>
      </c>
      <c r="B218" s="109"/>
      <c r="C218" s="115"/>
      <c r="D218" s="117" t="s">
        <v>439</v>
      </c>
      <c r="E218" s="118"/>
      <c r="F218" s="116"/>
      <c r="G218" s="106"/>
      <c r="H218" s="120" t="s">
        <v>438</v>
      </c>
      <c r="I218" s="121"/>
      <c r="J218" s="121"/>
      <c r="K218" s="119"/>
    </row>
    <row r="219" spans="1:11" ht="15.75" thickBot="1" x14ac:dyDescent="0.3">
      <c r="A219" s="97"/>
      <c r="C219"/>
      <c r="D219" s="103" t="s">
        <v>431</v>
      </c>
      <c r="E219" s="104"/>
      <c r="F219" s="105"/>
      <c r="G219" s="96"/>
      <c r="H219" s="103" t="s">
        <v>432</v>
      </c>
      <c r="I219" s="103"/>
      <c r="J219" s="103"/>
      <c r="K219" s="101"/>
    </row>
    <row r="220" spans="1:11" ht="21.75" thickBot="1" x14ac:dyDescent="0.4">
      <c r="A220" s="98" t="s">
        <v>436</v>
      </c>
      <c r="C220"/>
      <c r="D220" s="122" t="s">
        <v>427</v>
      </c>
      <c r="E220" s="107"/>
      <c r="F220" s="122" t="s">
        <v>428</v>
      </c>
      <c r="G220" s="96"/>
      <c r="H220" s="122" t="s">
        <v>427</v>
      </c>
      <c r="I220" s="107"/>
      <c r="J220" s="122" t="s">
        <v>428</v>
      </c>
      <c r="K220" s="101"/>
    </row>
    <row r="221" spans="1:11" ht="21.75" thickBot="1" x14ac:dyDescent="0.4">
      <c r="A221" s="98" t="s">
        <v>434</v>
      </c>
      <c r="C221"/>
      <c r="D221" s="108"/>
      <c r="E221" s="109" t="s">
        <v>429</v>
      </c>
      <c r="F221" s="108"/>
      <c r="G221" s="96"/>
      <c r="H221" s="111"/>
      <c r="I221" s="112" t="s">
        <v>429</v>
      </c>
      <c r="J221" s="111"/>
      <c r="K221" s="101"/>
    </row>
    <row r="222" spans="1:11" ht="21.75" thickBot="1" x14ac:dyDescent="0.4">
      <c r="A222" s="98" t="s">
        <v>435</v>
      </c>
      <c r="C222"/>
      <c r="D222" s="106"/>
      <c r="E222" s="106"/>
      <c r="F222" s="106"/>
      <c r="G222" s="96"/>
      <c r="H222" s="106"/>
      <c r="I222" s="106"/>
      <c r="J222" s="106"/>
      <c r="K222" s="101"/>
    </row>
    <row r="223" spans="1:11" ht="16.5" thickBot="1" x14ac:dyDescent="0.3">
      <c r="A223" s="99"/>
      <c r="B223" s="93"/>
      <c r="C223" s="94"/>
      <c r="D223" s="151" t="s">
        <v>441</v>
      </c>
      <c r="E223" s="152"/>
      <c r="F223" s="110"/>
      <c r="G223" s="100"/>
      <c r="H223" s="151" t="s">
        <v>433</v>
      </c>
      <c r="I223" s="153"/>
      <c r="J223" s="113" t="str">
        <f>IFERROR(((F223*(H221/D221))*(J221/F221)),"")</f>
        <v/>
      </c>
      <c r="K223" s="102"/>
    </row>
    <row r="224" spans="1:11" x14ac:dyDescent="0.25">
      <c r="C224"/>
      <c r="H224" s="1"/>
      <c r="I224" s="2"/>
      <c r="J224" s="95" t="s">
        <v>440</v>
      </c>
      <c r="K224" s="2"/>
    </row>
  </sheetData>
  <sheetProtection algorithmName="SHA-512" hashValue="1IojvnaxNPcGNhQSOxy21kVYr3c8r25HkpmkrV/oytOITVSPvvzr374yMdtRSXI9HlP3EVlrnmhAXsDVfUXoEg==" saltValue="cuAsa7D+LnOkE/rfLEitEQ==" spinCount="100000" sheet="1" objects="1" scenarios="1"/>
  <mergeCells count="30">
    <mergeCell ref="A177:B177"/>
    <mergeCell ref="D210:E210"/>
    <mergeCell ref="D211:E211"/>
    <mergeCell ref="A215:K217"/>
    <mergeCell ref="D223:E223"/>
    <mergeCell ref="H223:I223"/>
    <mergeCell ref="F174:G174"/>
    <mergeCell ref="J37:L37"/>
    <mergeCell ref="J40:L40"/>
    <mergeCell ref="J41:L41"/>
    <mergeCell ref="J42:L42"/>
    <mergeCell ref="J45:L45"/>
    <mergeCell ref="J46:L46"/>
    <mergeCell ref="J50:L50"/>
    <mergeCell ref="J54:L54"/>
    <mergeCell ref="J55:L55"/>
    <mergeCell ref="J56:L56"/>
    <mergeCell ref="F173:G173"/>
    <mergeCell ref="J35:L35"/>
    <mergeCell ref="A1:F1"/>
    <mergeCell ref="J22:L22"/>
    <mergeCell ref="J23:L23"/>
    <mergeCell ref="J24:L24"/>
    <mergeCell ref="J25:L25"/>
    <mergeCell ref="J26:L26"/>
    <mergeCell ref="J27:L27"/>
    <mergeCell ref="J28:L28"/>
    <mergeCell ref="J31:L31"/>
    <mergeCell ref="J33:L33"/>
    <mergeCell ref="J34:L3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9551B-40EE-4BC6-AB14-8D72350259D7}">
  <sheetPr codeName="Hoja8"/>
  <dimension ref="A1:L220"/>
  <sheetViews>
    <sheetView showZeros="0" topLeftCell="A10" zoomScaleNormal="100" workbookViewId="0">
      <selection activeCell="B2" sqref="B1:B1048576"/>
    </sheetView>
  </sheetViews>
  <sheetFormatPr baseColWidth="10" defaultRowHeight="15" x14ac:dyDescent="0.25"/>
  <cols>
    <col min="1" max="1" width="33" bestFit="1" customWidth="1"/>
    <col min="2" max="2" width="15.5703125" style="2" hidden="1" customWidth="1"/>
    <col min="3" max="3" width="10.140625" style="1" bestFit="1" customWidth="1"/>
    <col min="4" max="4" width="15.7109375" style="1" customWidth="1"/>
    <col min="5" max="5" width="11.42578125" style="1"/>
    <col min="6" max="6" width="15.85546875" style="2" bestFit="1" customWidth="1"/>
    <col min="8" max="8" width="19.7109375" customWidth="1"/>
    <col min="9" max="9" width="11.140625" customWidth="1"/>
    <col min="10" max="10" width="10" customWidth="1"/>
    <col min="11" max="11" width="15.85546875" customWidth="1"/>
  </cols>
  <sheetData>
    <row r="1" spans="1:10" ht="26.25" x14ac:dyDescent="0.4">
      <c r="A1" s="143" t="s">
        <v>442</v>
      </c>
      <c r="B1" s="143"/>
      <c r="C1" s="143"/>
      <c r="D1" s="143"/>
      <c r="E1" s="47"/>
      <c r="F1" s="47"/>
      <c r="G1" s="130" t="s">
        <v>447</v>
      </c>
      <c r="H1" s="131"/>
      <c r="I1" s="132"/>
      <c r="J1" s="130" t="s">
        <v>448</v>
      </c>
    </row>
    <row r="2" spans="1:10" s="2" customFormat="1" x14ac:dyDescent="0.25">
      <c r="B2" s="35"/>
      <c r="C2" s="21" t="s">
        <v>445</v>
      </c>
      <c r="D2" s="48" t="s">
        <v>263</v>
      </c>
      <c r="G2"/>
      <c r="H2" s="27"/>
      <c r="I2"/>
      <c r="J2"/>
    </row>
    <row r="3" spans="1:10" x14ac:dyDescent="0.25">
      <c r="A3" t="s">
        <v>0</v>
      </c>
      <c r="B3" s="26">
        <v>13.437600000000002</v>
      </c>
      <c r="C3" s="4"/>
      <c r="D3" s="26">
        <f>IFERROR((ROUNDUP((C3*B3),2)),"REVISAR")</f>
        <v>0</v>
      </c>
      <c r="F3" s="1"/>
      <c r="H3" s="27"/>
    </row>
    <row r="4" spans="1:10" x14ac:dyDescent="0.25">
      <c r="A4" t="s">
        <v>1</v>
      </c>
      <c r="B4" s="26">
        <v>14.915736000000001</v>
      </c>
      <c r="C4" s="4"/>
      <c r="D4" s="26">
        <f t="shared" ref="D4:D67" si="0">IFERROR((ROUNDUP((C4*B4),2)),"REVISAR")</f>
        <v>0</v>
      </c>
      <c r="F4" s="1"/>
      <c r="H4" s="27"/>
    </row>
    <row r="5" spans="1:10" x14ac:dyDescent="0.25">
      <c r="A5" t="s">
        <v>2</v>
      </c>
      <c r="B5" s="26">
        <v>16.393871999999998</v>
      </c>
      <c r="C5" s="4"/>
      <c r="D5" s="26">
        <f t="shared" si="0"/>
        <v>0</v>
      </c>
      <c r="F5" s="1"/>
      <c r="H5" s="27"/>
    </row>
    <row r="6" spans="1:10" x14ac:dyDescent="0.25">
      <c r="A6" t="s">
        <v>3</v>
      </c>
      <c r="B6" s="26">
        <v>16.393871999999998</v>
      </c>
      <c r="C6" s="4"/>
      <c r="D6" s="26">
        <f t="shared" si="0"/>
        <v>0</v>
      </c>
      <c r="F6" s="1"/>
      <c r="H6" s="27"/>
    </row>
    <row r="7" spans="1:10" x14ac:dyDescent="0.25">
      <c r="A7" t="s">
        <v>4</v>
      </c>
      <c r="B7" s="26">
        <v>17.872008000000001</v>
      </c>
      <c r="C7" s="4"/>
      <c r="D7" s="26">
        <f t="shared" si="0"/>
        <v>0</v>
      </c>
      <c r="F7" s="1"/>
    </row>
    <row r="8" spans="1:10" x14ac:dyDescent="0.25">
      <c r="A8" t="s">
        <v>5</v>
      </c>
      <c r="B8" s="26">
        <v>19.350144000000004</v>
      </c>
      <c r="C8" s="4"/>
      <c r="D8" s="26">
        <f t="shared" si="0"/>
        <v>0</v>
      </c>
      <c r="F8" s="1"/>
    </row>
    <row r="9" spans="1:10" x14ac:dyDescent="0.25">
      <c r="A9" t="s">
        <v>119</v>
      </c>
      <c r="B9" s="26">
        <v>22.306416000000002</v>
      </c>
      <c r="C9" s="4"/>
      <c r="D9" s="26">
        <f t="shared" si="0"/>
        <v>0</v>
      </c>
      <c r="F9" s="1"/>
      <c r="H9" s="27"/>
    </row>
    <row r="10" spans="1:10" x14ac:dyDescent="0.25">
      <c r="A10" t="s">
        <v>120</v>
      </c>
      <c r="B10" s="26">
        <v>25.262688000000004</v>
      </c>
      <c r="C10" s="4"/>
      <c r="D10" s="26">
        <f t="shared" si="0"/>
        <v>0</v>
      </c>
      <c r="F10" s="1"/>
      <c r="H10" s="27"/>
    </row>
    <row r="11" spans="1:10" x14ac:dyDescent="0.25">
      <c r="A11" t="s">
        <v>6</v>
      </c>
      <c r="B11" s="26">
        <v>26.875200000000003</v>
      </c>
      <c r="C11" s="4"/>
      <c r="D11" s="26">
        <f t="shared" si="0"/>
        <v>0</v>
      </c>
      <c r="F11" s="1"/>
      <c r="H11" s="27"/>
    </row>
    <row r="12" spans="1:10" x14ac:dyDescent="0.25">
      <c r="A12" t="s">
        <v>121</v>
      </c>
      <c r="B12" s="26">
        <v>29.831472000000002</v>
      </c>
      <c r="C12" s="4"/>
      <c r="D12" s="26">
        <f t="shared" si="0"/>
        <v>0</v>
      </c>
      <c r="F12" s="1"/>
      <c r="H12" s="27"/>
    </row>
    <row r="13" spans="1:10" s="2" customFormat="1" x14ac:dyDescent="0.25">
      <c r="A13" t="s">
        <v>7</v>
      </c>
      <c r="B13" s="26">
        <v>34.265880000000003</v>
      </c>
      <c r="C13" s="4"/>
      <c r="D13" s="26">
        <f t="shared" si="0"/>
        <v>0</v>
      </c>
      <c r="E13" s="1"/>
      <c r="F13" s="1"/>
      <c r="H13" s="13"/>
    </row>
    <row r="14" spans="1:10" s="2" customFormat="1" x14ac:dyDescent="0.25">
      <c r="A14" t="s">
        <v>8</v>
      </c>
      <c r="B14" s="123"/>
      <c r="C14" s="21" t="s">
        <v>445</v>
      </c>
      <c r="D14" s="26"/>
    </row>
    <row r="15" spans="1:10" s="2" customFormat="1" x14ac:dyDescent="0.25">
      <c r="A15" t="s">
        <v>9</v>
      </c>
      <c r="B15" s="26">
        <v>14.915736000000001</v>
      </c>
      <c r="C15" s="4"/>
      <c r="D15" s="26">
        <f t="shared" si="0"/>
        <v>0</v>
      </c>
      <c r="E15" s="1"/>
      <c r="F15" s="1"/>
    </row>
    <row r="16" spans="1:10" s="2" customFormat="1" x14ac:dyDescent="0.25">
      <c r="A16" t="s">
        <v>10</v>
      </c>
      <c r="B16" s="26">
        <v>16.393871999999998</v>
      </c>
      <c r="C16" s="4"/>
      <c r="D16" s="26">
        <f t="shared" si="0"/>
        <v>0</v>
      </c>
      <c r="E16" s="1"/>
      <c r="F16" s="1"/>
    </row>
    <row r="17" spans="1:12" s="2" customFormat="1" x14ac:dyDescent="0.25">
      <c r="A17" t="s">
        <v>11</v>
      </c>
      <c r="B17" s="26">
        <v>17.872008000000001</v>
      </c>
      <c r="C17" s="4"/>
      <c r="D17" s="26">
        <f t="shared" si="0"/>
        <v>0</v>
      </c>
      <c r="E17" s="1"/>
      <c r="F17" s="1"/>
    </row>
    <row r="18" spans="1:12" s="2" customFormat="1" x14ac:dyDescent="0.25">
      <c r="A18" t="s">
        <v>12</v>
      </c>
      <c r="B18" s="26">
        <v>17.872008000000001</v>
      </c>
      <c r="C18" s="4"/>
      <c r="D18" s="26">
        <f t="shared" si="0"/>
        <v>0</v>
      </c>
      <c r="E18" s="1"/>
      <c r="F18" s="1"/>
    </row>
    <row r="19" spans="1:12" s="2" customFormat="1" x14ac:dyDescent="0.25">
      <c r="A19" t="s">
        <v>13</v>
      </c>
      <c r="B19" s="26">
        <v>20.828279999999999</v>
      </c>
      <c r="C19" s="4"/>
      <c r="D19" s="26">
        <f t="shared" si="0"/>
        <v>0</v>
      </c>
      <c r="E19" s="1"/>
      <c r="F19" s="1"/>
    </row>
    <row r="20" spans="1:12" s="2" customFormat="1" x14ac:dyDescent="0.25">
      <c r="A20" t="s">
        <v>14</v>
      </c>
      <c r="B20" s="26">
        <v>22.306416000000002</v>
      </c>
      <c r="C20" s="4"/>
      <c r="D20" s="26">
        <f t="shared" si="0"/>
        <v>0</v>
      </c>
      <c r="E20" s="89"/>
      <c r="F20" s="89"/>
      <c r="G20" s="89"/>
      <c r="H20" s="89"/>
      <c r="I20" s="89"/>
      <c r="K20" s="89"/>
      <c r="L20" s="89"/>
    </row>
    <row r="21" spans="1:12" s="2" customFormat="1" x14ac:dyDescent="0.25">
      <c r="A21" t="s">
        <v>122</v>
      </c>
      <c r="B21" s="26">
        <v>23.784552000000001</v>
      </c>
      <c r="C21" s="4"/>
      <c r="D21" s="26">
        <f t="shared" si="0"/>
        <v>0</v>
      </c>
      <c r="E21" s="1"/>
      <c r="F21" s="1"/>
    </row>
    <row r="22" spans="1:12" s="2" customFormat="1" x14ac:dyDescent="0.25">
      <c r="A22" t="s">
        <v>123</v>
      </c>
      <c r="B22" s="26">
        <v>25.262688000000004</v>
      </c>
      <c r="C22" s="4"/>
      <c r="D22" s="26">
        <f t="shared" si="0"/>
        <v>0</v>
      </c>
      <c r="E22" s="74"/>
      <c r="F22" s="1"/>
      <c r="H22" s="168"/>
      <c r="I22" s="168"/>
      <c r="J22" s="168"/>
    </row>
    <row r="23" spans="1:12" s="2" customFormat="1" x14ac:dyDescent="0.25">
      <c r="A23" t="s">
        <v>15</v>
      </c>
      <c r="B23" s="26">
        <v>26.875200000000003</v>
      </c>
      <c r="C23" s="4"/>
      <c r="D23" s="26">
        <f t="shared" si="0"/>
        <v>0</v>
      </c>
      <c r="E23" s="74"/>
      <c r="F23" s="1"/>
      <c r="H23" s="168"/>
      <c r="I23" s="168"/>
      <c r="J23" s="168"/>
    </row>
    <row r="24" spans="1:12" s="2" customFormat="1" x14ac:dyDescent="0.25">
      <c r="A24" t="s">
        <v>124</v>
      </c>
      <c r="B24" s="26">
        <v>31.309608000000004</v>
      </c>
      <c r="C24" s="4"/>
      <c r="D24" s="26">
        <f t="shared" si="0"/>
        <v>0</v>
      </c>
      <c r="E24" s="74"/>
      <c r="F24" s="1"/>
      <c r="H24" s="168"/>
      <c r="I24" s="168"/>
      <c r="J24" s="168"/>
    </row>
    <row r="25" spans="1:12" s="2" customFormat="1" x14ac:dyDescent="0.25">
      <c r="A25" t="s">
        <v>125</v>
      </c>
      <c r="B25" s="26">
        <v>38.700288000000008</v>
      </c>
      <c r="C25" s="4"/>
      <c r="D25" s="26">
        <f t="shared" si="0"/>
        <v>0</v>
      </c>
      <c r="E25" s="74"/>
      <c r="F25" s="1"/>
      <c r="H25" s="168"/>
      <c r="I25" s="168"/>
      <c r="J25" s="168"/>
    </row>
    <row r="26" spans="1:12" s="2" customFormat="1" x14ac:dyDescent="0.25">
      <c r="A26"/>
      <c r="B26" s="123"/>
      <c r="C26" s="21" t="s">
        <v>445</v>
      </c>
      <c r="D26" s="26"/>
      <c r="E26" s="74"/>
      <c r="F26" s="1"/>
      <c r="H26" s="84"/>
      <c r="I26" s="84"/>
      <c r="J26" s="84"/>
    </row>
    <row r="27" spans="1:12" s="2" customFormat="1" x14ac:dyDescent="0.25">
      <c r="A27" t="s">
        <v>16</v>
      </c>
      <c r="B27" s="26">
        <v>20.828279999999999</v>
      </c>
      <c r="C27" s="4"/>
      <c r="D27" s="26">
        <f t="shared" si="0"/>
        <v>0</v>
      </c>
      <c r="E27" s="74"/>
      <c r="F27" s="1"/>
      <c r="H27" s="84"/>
      <c r="I27" s="84"/>
      <c r="J27" s="84"/>
    </row>
    <row r="28" spans="1:12" s="2" customFormat="1" x14ac:dyDescent="0.25">
      <c r="A28" t="s">
        <v>17</v>
      </c>
      <c r="B28" s="26">
        <v>22.306416000000002</v>
      </c>
      <c r="C28" s="4"/>
      <c r="D28" s="26">
        <f t="shared" si="0"/>
        <v>0</v>
      </c>
      <c r="E28" s="74"/>
      <c r="F28" s="1"/>
      <c r="H28" s="84"/>
      <c r="I28" s="84"/>
      <c r="J28" s="84"/>
    </row>
    <row r="29" spans="1:12" s="2" customFormat="1" x14ac:dyDescent="0.25">
      <c r="A29" t="s">
        <v>18</v>
      </c>
      <c r="B29" s="26">
        <v>23.784552000000001</v>
      </c>
      <c r="C29" s="4"/>
      <c r="D29" s="26">
        <f t="shared" si="0"/>
        <v>0</v>
      </c>
      <c r="E29" s="74"/>
      <c r="F29" s="1"/>
      <c r="H29" s="84"/>
      <c r="I29" s="84"/>
      <c r="J29" s="84"/>
    </row>
    <row r="30" spans="1:12" s="2" customFormat="1" x14ac:dyDescent="0.25">
      <c r="A30" t="s">
        <v>19</v>
      </c>
      <c r="B30" s="26">
        <v>28.353336000000006</v>
      </c>
      <c r="C30" s="4"/>
      <c r="D30" s="26">
        <f t="shared" si="0"/>
        <v>0</v>
      </c>
      <c r="E30" s="74"/>
      <c r="F30" s="1"/>
      <c r="H30" s="84"/>
      <c r="I30" s="84"/>
      <c r="J30" s="84"/>
    </row>
    <row r="31" spans="1:12" s="2" customFormat="1" x14ac:dyDescent="0.25">
      <c r="A31" t="s">
        <v>20</v>
      </c>
      <c r="B31" s="26">
        <v>32.787743999999996</v>
      </c>
      <c r="C31" s="4"/>
      <c r="D31" s="26">
        <f t="shared" si="0"/>
        <v>0</v>
      </c>
      <c r="E31" s="74"/>
      <c r="F31" s="1"/>
      <c r="H31" s="84"/>
      <c r="I31" s="84"/>
      <c r="J31" s="84"/>
    </row>
    <row r="32" spans="1:12" s="2" customFormat="1" x14ac:dyDescent="0.25">
      <c r="A32" t="s">
        <v>21</v>
      </c>
      <c r="B32" s="26">
        <v>34.265880000000003</v>
      </c>
      <c r="C32" s="4"/>
      <c r="D32" s="26">
        <f t="shared" si="0"/>
        <v>0</v>
      </c>
      <c r="E32" s="74"/>
      <c r="F32" s="1"/>
      <c r="H32" s="84"/>
      <c r="I32" s="84"/>
      <c r="J32" s="84"/>
    </row>
    <row r="33" spans="1:10" s="2" customFormat="1" x14ac:dyDescent="0.25">
      <c r="A33" t="s">
        <v>126</v>
      </c>
      <c r="B33" s="26">
        <v>37.222152000000001</v>
      </c>
      <c r="C33" s="4"/>
      <c r="D33" s="26">
        <f t="shared" si="0"/>
        <v>0</v>
      </c>
      <c r="E33" s="74"/>
      <c r="F33" s="1"/>
      <c r="H33" s="84"/>
      <c r="I33" s="84"/>
      <c r="J33" s="84"/>
    </row>
    <row r="34" spans="1:10" s="2" customFormat="1" x14ac:dyDescent="0.25">
      <c r="A34" t="s">
        <v>127</v>
      </c>
      <c r="B34" s="26">
        <v>38.700288000000008</v>
      </c>
      <c r="C34" s="4"/>
      <c r="D34" s="26">
        <f t="shared" si="0"/>
        <v>0</v>
      </c>
      <c r="E34" s="74"/>
      <c r="F34" s="1"/>
      <c r="H34" s="84"/>
      <c r="I34" s="84"/>
      <c r="J34" s="84"/>
    </row>
    <row r="35" spans="1:10" s="2" customFormat="1" x14ac:dyDescent="0.25">
      <c r="A35" t="s">
        <v>22</v>
      </c>
      <c r="B35" s="26">
        <v>41.656559999999999</v>
      </c>
      <c r="C35" s="4"/>
      <c r="D35" s="26">
        <f t="shared" si="0"/>
        <v>0</v>
      </c>
      <c r="E35" s="74"/>
      <c r="F35" s="1"/>
      <c r="H35" s="84"/>
      <c r="I35" s="84"/>
      <c r="J35" s="84"/>
    </row>
    <row r="36" spans="1:10" s="2" customFormat="1" x14ac:dyDescent="0.25">
      <c r="A36" t="s">
        <v>128</v>
      </c>
      <c r="B36" s="26">
        <v>46.225344</v>
      </c>
      <c r="C36" s="4"/>
      <c r="D36" s="26">
        <f t="shared" si="0"/>
        <v>0</v>
      </c>
      <c r="E36" s="74"/>
      <c r="F36" s="1"/>
      <c r="H36" s="84"/>
      <c r="I36" s="84"/>
      <c r="J36" s="84"/>
    </row>
    <row r="37" spans="1:10" s="2" customFormat="1" x14ac:dyDescent="0.25">
      <c r="A37" t="s">
        <v>23</v>
      </c>
      <c r="B37" s="26">
        <v>49.181616000000005</v>
      </c>
      <c r="C37" s="4"/>
      <c r="D37" s="26">
        <f t="shared" si="0"/>
        <v>0</v>
      </c>
      <c r="E37" s="74"/>
      <c r="F37" s="1"/>
      <c r="H37" s="84"/>
      <c r="I37" s="84"/>
      <c r="J37" s="84"/>
    </row>
    <row r="38" spans="1:10" s="2" customFormat="1" x14ac:dyDescent="0.25">
      <c r="A38"/>
      <c r="B38" s="123"/>
      <c r="C38" s="21" t="s">
        <v>445</v>
      </c>
      <c r="D38" s="26"/>
      <c r="E38" s="84"/>
      <c r="H38" s="168"/>
      <c r="I38" s="168"/>
      <c r="J38" s="168"/>
    </row>
    <row r="39" spans="1:10" s="2" customFormat="1" x14ac:dyDescent="0.25">
      <c r="A39" t="s">
        <v>24</v>
      </c>
      <c r="B39" s="26">
        <v>22.306416000000002</v>
      </c>
      <c r="C39" s="4"/>
      <c r="D39" s="26">
        <f t="shared" si="0"/>
        <v>0</v>
      </c>
      <c r="E39" s="74"/>
      <c r="F39" s="1"/>
      <c r="H39" s="168"/>
      <c r="I39" s="168"/>
      <c r="J39" s="168"/>
    </row>
    <row r="40" spans="1:10" s="2" customFormat="1" x14ac:dyDescent="0.25">
      <c r="A40" t="s">
        <v>25</v>
      </c>
      <c r="B40" s="26">
        <v>25.262688000000004</v>
      </c>
      <c r="C40" s="4"/>
      <c r="D40" s="26">
        <f t="shared" si="0"/>
        <v>0</v>
      </c>
      <c r="E40" s="74"/>
      <c r="F40" s="1"/>
      <c r="H40" s="168"/>
      <c r="I40" s="168"/>
      <c r="J40" s="168"/>
    </row>
    <row r="41" spans="1:10" s="2" customFormat="1" x14ac:dyDescent="0.25">
      <c r="A41" t="s">
        <v>26</v>
      </c>
      <c r="B41" s="26">
        <v>26.875200000000003</v>
      </c>
      <c r="C41" s="4"/>
      <c r="D41" s="26">
        <f t="shared" si="0"/>
        <v>0</v>
      </c>
      <c r="E41" s="74"/>
      <c r="F41" s="1"/>
      <c r="I41" s="84"/>
    </row>
    <row r="42" spans="1:10" s="2" customFormat="1" x14ac:dyDescent="0.25">
      <c r="A42" t="s">
        <v>27</v>
      </c>
      <c r="B42" s="26">
        <v>29.831472000000002</v>
      </c>
      <c r="C42" s="4"/>
      <c r="D42" s="26">
        <f t="shared" si="0"/>
        <v>0</v>
      </c>
      <c r="E42" s="74"/>
      <c r="F42" s="1"/>
      <c r="I42" s="84"/>
    </row>
    <row r="43" spans="1:10" s="2" customFormat="1" x14ac:dyDescent="0.25">
      <c r="A43" t="s">
        <v>28</v>
      </c>
      <c r="B43" s="26">
        <v>34.265880000000003</v>
      </c>
      <c r="C43" s="4"/>
      <c r="D43" s="26">
        <f t="shared" si="0"/>
        <v>0</v>
      </c>
      <c r="E43" s="74"/>
      <c r="F43" s="1"/>
      <c r="H43" s="168"/>
      <c r="I43" s="168"/>
      <c r="J43" s="168"/>
    </row>
    <row r="44" spans="1:10" s="2" customFormat="1" x14ac:dyDescent="0.25">
      <c r="A44" t="s">
        <v>29</v>
      </c>
      <c r="B44" s="26">
        <v>35.744016000000002</v>
      </c>
      <c r="C44" s="4"/>
      <c r="D44" s="26">
        <f t="shared" si="0"/>
        <v>0</v>
      </c>
      <c r="E44" s="74"/>
      <c r="F44" s="1"/>
      <c r="I44" s="84"/>
    </row>
    <row r="45" spans="1:10" s="2" customFormat="1" x14ac:dyDescent="0.25">
      <c r="A45" t="s">
        <v>129</v>
      </c>
      <c r="B45" s="26">
        <v>38.700288000000008</v>
      </c>
      <c r="C45" s="4"/>
      <c r="D45" s="26">
        <f t="shared" si="0"/>
        <v>0</v>
      </c>
      <c r="E45" s="74"/>
      <c r="F45" s="1"/>
      <c r="H45" s="168"/>
      <c r="I45" s="168"/>
      <c r="J45" s="168"/>
    </row>
    <row r="46" spans="1:10" s="2" customFormat="1" x14ac:dyDescent="0.25">
      <c r="A46" t="s">
        <v>130</v>
      </c>
      <c r="B46" s="26">
        <v>41.656559999999999</v>
      </c>
      <c r="C46" s="4"/>
      <c r="D46" s="26">
        <f t="shared" si="0"/>
        <v>0</v>
      </c>
      <c r="E46" s="74"/>
      <c r="F46" s="1"/>
      <c r="H46" s="168"/>
      <c r="I46" s="168"/>
      <c r="J46" s="168"/>
    </row>
    <row r="47" spans="1:10" s="2" customFormat="1" x14ac:dyDescent="0.25">
      <c r="A47" t="s">
        <v>30</v>
      </c>
      <c r="B47" s="26">
        <v>43.134696000000005</v>
      </c>
      <c r="C47" s="4"/>
      <c r="D47" s="26">
        <f t="shared" si="0"/>
        <v>0</v>
      </c>
      <c r="E47" s="74"/>
      <c r="F47" s="1"/>
      <c r="H47" s="168"/>
      <c r="I47" s="168"/>
      <c r="J47" s="168"/>
    </row>
    <row r="48" spans="1:10" s="2" customFormat="1" x14ac:dyDescent="0.25">
      <c r="A48" t="s">
        <v>131</v>
      </c>
      <c r="B48" s="26">
        <v>49.181616000000005</v>
      </c>
      <c r="C48" s="4"/>
      <c r="D48" s="26">
        <f t="shared" si="0"/>
        <v>0</v>
      </c>
      <c r="E48" s="74"/>
      <c r="F48" s="1"/>
      <c r="I48" s="84"/>
    </row>
    <row r="49" spans="1:10" s="2" customFormat="1" x14ac:dyDescent="0.25">
      <c r="A49" t="s">
        <v>132</v>
      </c>
      <c r="B49" s="26">
        <v>52.137888000000004</v>
      </c>
      <c r="C49" s="4"/>
      <c r="D49" s="26">
        <f t="shared" si="0"/>
        <v>0</v>
      </c>
      <c r="E49" s="74"/>
      <c r="F49" s="1"/>
      <c r="H49" s="168"/>
      <c r="I49" s="168"/>
      <c r="J49" s="168"/>
    </row>
    <row r="50" spans="1:10" s="2" customFormat="1" x14ac:dyDescent="0.25">
      <c r="A50"/>
      <c r="B50" s="123"/>
      <c r="C50" s="21" t="s">
        <v>445</v>
      </c>
      <c r="D50" s="26"/>
      <c r="E50" s="84"/>
      <c r="I50" s="84"/>
    </row>
    <row r="51" spans="1:10" s="2" customFormat="1" x14ac:dyDescent="0.25">
      <c r="A51" t="s">
        <v>31</v>
      </c>
      <c r="B51" s="26">
        <v>25.262688000000004</v>
      </c>
      <c r="C51" s="4"/>
      <c r="D51" s="26">
        <f t="shared" si="0"/>
        <v>0</v>
      </c>
      <c r="E51" s="74"/>
      <c r="F51" s="1"/>
      <c r="I51" s="84"/>
    </row>
    <row r="52" spans="1:10" s="2" customFormat="1" x14ac:dyDescent="0.25">
      <c r="A52" t="s">
        <v>32</v>
      </c>
      <c r="B52" s="26">
        <v>26.875200000000003</v>
      </c>
      <c r="C52" s="4"/>
      <c r="D52" s="26">
        <f t="shared" si="0"/>
        <v>0</v>
      </c>
      <c r="E52" s="74"/>
      <c r="F52" s="1"/>
      <c r="H52" s="168"/>
      <c r="I52" s="168"/>
      <c r="J52" s="168"/>
    </row>
    <row r="53" spans="1:10" s="2" customFormat="1" x14ac:dyDescent="0.25">
      <c r="A53" t="s">
        <v>33</v>
      </c>
      <c r="B53" s="26">
        <v>28.353336000000006</v>
      </c>
      <c r="C53" s="4"/>
      <c r="D53" s="26">
        <f t="shared" si="0"/>
        <v>0</v>
      </c>
      <c r="E53" s="74"/>
      <c r="F53" s="1"/>
      <c r="H53" s="168"/>
      <c r="I53" s="168"/>
      <c r="J53" s="168"/>
    </row>
    <row r="54" spans="1:10" s="2" customFormat="1" x14ac:dyDescent="0.25">
      <c r="A54" t="s">
        <v>34</v>
      </c>
      <c r="B54" s="26">
        <v>29.831472000000002</v>
      </c>
      <c r="C54" s="4"/>
      <c r="D54" s="26">
        <f t="shared" si="0"/>
        <v>0</v>
      </c>
      <c r="E54" s="74"/>
      <c r="F54" s="1"/>
      <c r="H54" s="168"/>
      <c r="I54" s="168"/>
      <c r="J54" s="168"/>
    </row>
    <row r="55" spans="1:10" s="2" customFormat="1" x14ac:dyDescent="0.25">
      <c r="A55" t="s">
        <v>35</v>
      </c>
      <c r="B55" s="26">
        <v>37.222152000000001</v>
      </c>
      <c r="C55" s="4"/>
      <c r="D55" s="26">
        <f t="shared" si="0"/>
        <v>0</v>
      </c>
      <c r="E55" s="74"/>
      <c r="F55" s="1"/>
      <c r="I55" s="84"/>
    </row>
    <row r="56" spans="1:10" s="2" customFormat="1" x14ac:dyDescent="0.25">
      <c r="A56" t="s">
        <v>36</v>
      </c>
      <c r="B56" s="26">
        <v>37.222152000000001</v>
      </c>
      <c r="C56" s="4"/>
      <c r="D56" s="26">
        <f t="shared" si="0"/>
        <v>0</v>
      </c>
      <c r="E56" s="1"/>
      <c r="F56" s="1"/>
      <c r="I56" s="84"/>
    </row>
    <row r="57" spans="1:10" s="2" customFormat="1" x14ac:dyDescent="0.25">
      <c r="A57" t="s">
        <v>133</v>
      </c>
      <c r="B57" s="26">
        <v>40.178424000000007</v>
      </c>
      <c r="C57" s="4"/>
      <c r="D57" s="26">
        <f t="shared" si="0"/>
        <v>0</v>
      </c>
      <c r="E57" s="1"/>
      <c r="F57" s="1"/>
      <c r="H57" s="168"/>
      <c r="I57" s="168"/>
      <c r="J57" s="168"/>
    </row>
    <row r="58" spans="1:10" s="2" customFormat="1" x14ac:dyDescent="0.25">
      <c r="A58" t="s">
        <v>134</v>
      </c>
      <c r="B58" s="26">
        <v>43.134696000000005</v>
      </c>
      <c r="C58" s="4"/>
      <c r="D58" s="26">
        <f t="shared" si="0"/>
        <v>0</v>
      </c>
      <c r="E58" s="1"/>
      <c r="F58" s="1"/>
      <c r="H58" s="168"/>
      <c r="I58" s="168"/>
      <c r="J58" s="168"/>
    </row>
    <row r="59" spans="1:10" s="2" customFormat="1" x14ac:dyDescent="0.25">
      <c r="A59" t="s">
        <v>37</v>
      </c>
      <c r="B59" s="26">
        <v>44.747207999999993</v>
      </c>
      <c r="C59" s="4"/>
      <c r="D59" s="26">
        <f t="shared" si="0"/>
        <v>0</v>
      </c>
      <c r="E59" s="1"/>
      <c r="F59" s="1"/>
      <c r="I59" s="84"/>
    </row>
    <row r="60" spans="1:10" s="2" customFormat="1" x14ac:dyDescent="0.25">
      <c r="A60" t="s">
        <v>135</v>
      </c>
      <c r="B60" s="26">
        <v>52.137888000000004</v>
      </c>
      <c r="C60" s="4"/>
      <c r="D60" s="26">
        <f t="shared" si="0"/>
        <v>0</v>
      </c>
      <c r="E60" s="1"/>
      <c r="F60" s="1"/>
      <c r="I60" s="84"/>
    </row>
    <row r="61" spans="1:10" s="2" customFormat="1" x14ac:dyDescent="0.25">
      <c r="A61" t="s">
        <v>136</v>
      </c>
      <c r="B61" s="26">
        <v>58.050432000000008</v>
      </c>
      <c r="C61" s="4"/>
      <c r="D61" s="26">
        <f t="shared" si="0"/>
        <v>0</v>
      </c>
      <c r="E61" s="1"/>
      <c r="F61" s="1"/>
      <c r="I61" s="84"/>
    </row>
    <row r="62" spans="1:10" s="2" customFormat="1" x14ac:dyDescent="0.25">
      <c r="A62"/>
      <c r="B62" s="123"/>
      <c r="C62" s="21" t="s">
        <v>445</v>
      </c>
      <c r="D62" s="26"/>
      <c r="H62" s="168"/>
      <c r="I62" s="168"/>
      <c r="J62" s="168"/>
    </row>
    <row r="63" spans="1:10" s="2" customFormat="1" x14ac:dyDescent="0.25">
      <c r="A63" t="s">
        <v>38</v>
      </c>
      <c r="B63" s="26">
        <v>26.875200000000003</v>
      </c>
      <c r="C63" s="4"/>
      <c r="D63" s="26">
        <f t="shared" si="0"/>
        <v>0</v>
      </c>
      <c r="E63" s="1"/>
      <c r="F63" s="1"/>
      <c r="I63" s="84"/>
    </row>
    <row r="64" spans="1:10" s="2" customFormat="1" x14ac:dyDescent="0.25">
      <c r="A64" t="s">
        <v>39</v>
      </c>
      <c r="B64" s="26">
        <v>28.353336000000006</v>
      </c>
      <c r="C64" s="4"/>
      <c r="D64" s="26">
        <f t="shared" si="0"/>
        <v>0</v>
      </c>
      <c r="E64" s="1"/>
      <c r="F64" s="1"/>
      <c r="I64" s="84"/>
    </row>
    <row r="65" spans="1:10" s="2" customFormat="1" x14ac:dyDescent="0.25">
      <c r="A65" t="s">
        <v>40</v>
      </c>
      <c r="B65" s="26">
        <v>31.309608000000004</v>
      </c>
      <c r="C65" s="4"/>
      <c r="D65" s="26">
        <f t="shared" si="0"/>
        <v>0</v>
      </c>
      <c r="E65" s="1"/>
      <c r="F65" s="1"/>
      <c r="I65" s="84"/>
    </row>
    <row r="66" spans="1:10" s="2" customFormat="1" x14ac:dyDescent="0.25">
      <c r="A66" t="s">
        <v>41</v>
      </c>
      <c r="B66" s="26">
        <v>32.787743999999996</v>
      </c>
      <c r="C66" s="4"/>
      <c r="D66" s="26">
        <f t="shared" si="0"/>
        <v>0</v>
      </c>
      <c r="E66" s="1"/>
      <c r="F66" s="1"/>
      <c r="H66" s="168"/>
      <c r="I66" s="168"/>
      <c r="J66" s="168"/>
    </row>
    <row r="67" spans="1:10" s="2" customFormat="1" x14ac:dyDescent="0.25">
      <c r="A67" t="s">
        <v>42</v>
      </c>
      <c r="B67" s="26">
        <v>38.700288000000008</v>
      </c>
      <c r="C67" s="4"/>
      <c r="D67" s="26">
        <f t="shared" si="0"/>
        <v>0</v>
      </c>
      <c r="E67" s="1"/>
      <c r="F67" s="1"/>
      <c r="H67" s="168"/>
      <c r="I67" s="168"/>
      <c r="J67" s="168"/>
    </row>
    <row r="68" spans="1:10" s="2" customFormat="1" x14ac:dyDescent="0.25">
      <c r="A68" t="s">
        <v>43</v>
      </c>
      <c r="B68" s="26">
        <v>40.178424000000007</v>
      </c>
      <c r="C68" s="4"/>
      <c r="D68" s="26">
        <f t="shared" ref="D68:D131" si="1">IFERROR((ROUNDUP((C68*B68),2)),"REVISAR")</f>
        <v>0</v>
      </c>
      <c r="E68" s="1"/>
      <c r="F68" s="1"/>
      <c r="H68" s="168"/>
      <c r="I68" s="168"/>
      <c r="J68" s="168"/>
    </row>
    <row r="69" spans="1:10" s="2" customFormat="1" x14ac:dyDescent="0.25">
      <c r="A69" t="s">
        <v>137</v>
      </c>
      <c r="B69" s="26">
        <v>44.747207999999993</v>
      </c>
      <c r="C69" s="4"/>
      <c r="D69" s="26">
        <f t="shared" si="1"/>
        <v>0</v>
      </c>
      <c r="E69" s="1"/>
      <c r="F69" s="1"/>
      <c r="I69" s="84"/>
    </row>
    <row r="70" spans="1:10" s="2" customFormat="1" x14ac:dyDescent="0.25">
      <c r="A70" t="s">
        <v>138</v>
      </c>
      <c r="B70" s="26">
        <v>47.703479999999999</v>
      </c>
      <c r="C70" s="4"/>
      <c r="D70" s="26">
        <f t="shared" si="1"/>
        <v>0</v>
      </c>
      <c r="E70" s="1"/>
      <c r="F70" s="1"/>
      <c r="I70" s="84"/>
    </row>
    <row r="71" spans="1:10" s="2" customFormat="1" x14ac:dyDescent="0.25">
      <c r="A71" t="s">
        <v>44</v>
      </c>
      <c r="B71" s="26">
        <v>50.659752000000005</v>
      </c>
      <c r="C71" s="4"/>
      <c r="D71" s="26">
        <f t="shared" si="1"/>
        <v>0</v>
      </c>
      <c r="E71" s="1"/>
      <c r="F71" s="1"/>
      <c r="I71" s="84"/>
    </row>
    <row r="72" spans="1:10" s="2" customFormat="1" x14ac:dyDescent="0.25">
      <c r="A72" t="s">
        <v>139</v>
      </c>
      <c r="B72" s="26">
        <v>55.094160000000002</v>
      </c>
      <c r="C72" s="4"/>
      <c r="D72" s="26">
        <f t="shared" si="1"/>
        <v>0</v>
      </c>
      <c r="E72" s="1"/>
      <c r="F72" s="1"/>
    </row>
    <row r="73" spans="1:10" s="2" customFormat="1" x14ac:dyDescent="0.25">
      <c r="A73" t="s">
        <v>140</v>
      </c>
      <c r="B73" s="26">
        <v>61.006704000000006</v>
      </c>
      <c r="C73" s="4"/>
      <c r="D73" s="26">
        <f t="shared" si="1"/>
        <v>0</v>
      </c>
      <c r="E73" s="1"/>
      <c r="F73" s="1"/>
    </row>
    <row r="74" spans="1:10" s="2" customFormat="1" x14ac:dyDescent="0.25">
      <c r="A74"/>
      <c r="B74" s="123"/>
      <c r="C74" s="21" t="s">
        <v>445</v>
      </c>
      <c r="D74" s="26"/>
    </row>
    <row r="75" spans="1:10" s="2" customFormat="1" x14ac:dyDescent="0.25">
      <c r="A75" t="s">
        <v>45</v>
      </c>
      <c r="B75" s="26">
        <v>29.831472000000002</v>
      </c>
      <c r="C75" s="4"/>
      <c r="D75" s="26">
        <f t="shared" si="1"/>
        <v>0</v>
      </c>
      <c r="E75" s="1"/>
      <c r="F75" s="1"/>
    </row>
    <row r="76" spans="1:10" s="2" customFormat="1" x14ac:dyDescent="0.25">
      <c r="A76" t="s">
        <v>46</v>
      </c>
      <c r="B76" s="26">
        <v>31.309608000000004</v>
      </c>
      <c r="C76" s="4"/>
      <c r="D76" s="26">
        <f t="shared" si="1"/>
        <v>0</v>
      </c>
      <c r="E76" s="1"/>
      <c r="F76" s="1"/>
    </row>
    <row r="77" spans="1:10" s="2" customFormat="1" x14ac:dyDescent="0.25">
      <c r="A77" t="s">
        <v>47</v>
      </c>
      <c r="B77" s="26">
        <v>32.787743999999996</v>
      </c>
      <c r="C77" s="4"/>
      <c r="D77" s="26">
        <f t="shared" si="1"/>
        <v>0</v>
      </c>
      <c r="E77" s="1"/>
      <c r="F77" s="1"/>
    </row>
    <row r="78" spans="1:10" s="2" customFormat="1" x14ac:dyDescent="0.25">
      <c r="A78" t="s">
        <v>48</v>
      </c>
      <c r="B78" s="26">
        <v>35.744016000000002</v>
      </c>
      <c r="C78" s="4"/>
      <c r="D78" s="26">
        <f t="shared" si="1"/>
        <v>0</v>
      </c>
      <c r="E78" s="1"/>
      <c r="F78" s="1"/>
    </row>
    <row r="79" spans="1:10" s="2" customFormat="1" x14ac:dyDescent="0.25">
      <c r="A79" t="s">
        <v>49</v>
      </c>
      <c r="B79" s="26">
        <v>38.700288000000008</v>
      </c>
      <c r="C79" s="4"/>
      <c r="D79" s="26">
        <f t="shared" si="1"/>
        <v>0</v>
      </c>
      <c r="E79" s="1"/>
      <c r="F79" s="1"/>
    </row>
    <row r="80" spans="1:10" s="2" customFormat="1" x14ac:dyDescent="0.25">
      <c r="A80" t="s">
        <v>50</v>
      </c>
      <c r="B80" s="26">
        <v>43.134696000000005</v>
      </c>
      <c r="C80" s="4"/>
      <c r="D80" s="26">
        <f t="shared" si="1"/>
        <v>0</v>
      </c>
      <c r="E80" s="1"/>
      <c r="F80" s="1"/>
    </row>
    <row r="81" spans="1:6" s="2" customFormat="1" x14ac:dyDescent="0.25">
      <c r="A81" t="s">
        <v>141</v>
      </c>
      <c r="B81" s="26">
        <v>31.309608000000004</v>
      </c>
      <c r="C81" s="4"/>
      <c r="D81" s="26">
        <f t="shared" si="1"/>
        <v>0</v>
      </c>
      <c r="E81" s="1"/>
      <c r="F81" s="1"/>
    </row>
    <row r="82" spans="1:6" s="2" customFormat="1" x14ac:dyDescent="0.25">
      <c r="A82" t="s">
        <v>142</v>
      </c>
      <c r="B82" s="26">
        <v>52.137888000000004</v>
      </c>
      <c r="C82" s="4"/>
      <c r="D82" s="26">
        <f t="shared" si="1"/>
        <v>0</v>
      </c>
      <c r="E82" s="1"/>
      <c r="F82" s="1"/>
    </row>
    <row r="83" spans="1:6" s="2" customFormat="1" x14ac:dyDescent="0.25">
      <c r="A83" t="s">
        <v>143</v>
      </c>
      <c r="B83" s="26">
        <v>55.094160000000002</v>
      </c>
      <c r="C83" s="4"/>
      <c r="D83" s="26">
        <f t="shared" si="1"/>
        <v>0</v>
      </c>
      <c r="E83" s="1"/>
      <c r="F83" s="1"/>
    </row>
    <row r="84" spans="1:6" s="2" customFormat="1" x14ac:dyDescent="0.25">
      <c r="A84" t="s">
        <v>144</v>
      </c>
      <c r="B84" s="26">
        <v>59.528568</v>
      </c>
      <c r="C84" s="4"/>
      <c r="D84" s="26">
        <f t="shared" si="1"/>
        <v>0</v>
      </c>
      <c r="E84" s="1"/>
      <c r="F84" s="1"/>
    </row>
    <row r="85" spans="1:6" s="2" customFormat="1" x14ac:dyDescent="0.25">
      <c r="A85" t="s">
        <v>145</v>
      </c>
      <c r="B85" s="26">
        <v>67.053623999999999</v>
      </c>
      <c r="C85" s="4"/>
      <c r="D85" s="26">
        <f t="shared" si="1"/>
        <v>0</v>
      </c>
      <c r="E85" s="1"/>
      <c r="F85" s="1"/>
    </row>
    <row r="86" spans="1:6" s="2" customFormat="1" x14ac:dyDescent="0.25">
      <c r="A86"/>
      <c r="B86" s="123"/>
      <c r="C86" s="21" t="s">
        <v>445</v>
      </c>
      <c r="D86" s="26"/>
    </row>
    <row r="87" spans="1:6" s="2" customFormat="1" x14ac:dyDescent="0.25">
      <c r="A87" t="s">
        <v>51</v>
      </c>
      <c r="B87" s="26">
        <v>29.831472000000002</v>
      </c>
      <c r="C87" s="4"/>
      <c r="D87" s="26">
        <f t="shared" si="1"/>
        <v>0</v>
      </c>
      <c r="E87" s="1"/>
      <c r="F87" s="1"/>
    </row>
    <row r="88" spans="1:6" s="2" customFormat="1" x14ac:dyDescent="0.25">
      <c r="A88" t="s">
        <v>52</v>
      </c>
      <c r="B88" s="26">
        <v>32.787743999999996</v>
      </c>
      <c r="C88" s="4"/>
      <c r="D88" s="26">
        <f t="shared" si="1"/>
        <v>0</v>
      </c>
      <c r="E88" s="1"/>
      <c r="F88" s="1"/>
    </row>
    <row r="89" spans="1:6" s="2" customFormat="1" x14ac:dyDescent="0.25">
      <c r="A89" t="s">
        <v>53</v>
      </c>
      <c r="B89" s="26">
        <v>34.265880000000003</v>
      </c>
      <c r="C89" s="4"/>
      <c r="D89" s="26">
        <f t="shared" si="1"/>
        <v>0</v>
      </c>
      <c r="E89" s="1"/>
      <c r="F89" s="1"/>
    </row>
    <row r="90" spans="1:6" s="2" customFormat="1" x14ac:dyDescent="0.25">
      <c r="A90" t="s">
        <v>54</v>
      </c>
      <c r="B90" s="26">
        <v>37.222152000000001</v>
      </c>
      <c r="C90" s="4"/>
      <c r="D90" s="26">
        <f t="shared" si="1"/>
        <v>0</v>
      </c>
      <c r="E90" s="1"/>
      <c r="F90" s="1"/>
    </row>
    <row r="91" spans="1:6" s="2" customFormat="1" x14ac:dyDescent="0.25">
      <c r="A91" t="s">
        <v>55</v>
      </c>
      <c r="B91" s="26">
        <v>43.134696000000005</v>
      </c>
      <c r="C91" s="4"/>
      <c r="D91" s="26">
        <f t="shared" si="1"/>
        <v>0</v>
      </c>
      <c r="E91" s="1"/>
      <c r="F91" s="1"/>
    </row>
    <row r="92" spans="1:6" s="2" customFormat="1" x14ac:dyDescent="0.25">
      <c r="A92" t="s">
        <v>56</v>
      </c>
      <c r="B92" s="26">
        <v>46.225344</v>
      </c>
      <c r="C92" s="4"/>
      <c r="D92" s="26">
        <f t="shared" si="1"/>
        <v>0</v>
      </c>
      <c r="E92" s="1"/>
      <c r="F92" s="1"/>
    </row>
    <row r="93" spans="1:6" s="2" customFormat="1" x14ac:dyDescent="0.25">
      <c r="A93" t="s">
        <v>146</v>
      </c>
      <c r="B93" s="26">
        <v>50.659752000000005</v>
      </c>
      <c r="C93" s="4"/>
      <c r="D93" s="26">
        <f t="shared" si="1"/>
        <v>0</v>
      </c>
      <c r="E93" s="1"/>
      <c r="F93" s="1"/>
    </row>
    <row r="94" spans="1:6" s="2" customFormat="1" x14ac:dyDescent="0.25">
      <c r="A94" t="s">
        <v>147</v>
      </c>
      <c r="B94" s="26">
        <v>55.094160000000002</v>
      </c>
      <c r="C94" s="4"/>
      <c r="D94" s="26">
        <f t="shared" si="1"/>
        <v>0</v>
      </c>
      <c r="E94" s="1"/>
      <c r="F94" s="1"/>
    </row>
    <row r="95" spans="1:6" s="2" customFormat="1" x14ac:dyDescent="0.25">
      <c r="A95" t="s">
        <v>148</v>
      </c>
      <c r="B95" s="26">
        <v>59.528568</v>
      </c>
      <c r="C95" s="4"/>
      <c r="D95" s="26">
        <f t="shared" si="1"/>
        <v>0</v>
      </c>
      <c r="E95" s="1"/>
      <c r="F95" s="1"/>
    </row>
    <row r="96" spans="1:6" s="2" customFormat="1" x14ac:dyDescent="0.25">
      <c r="A96" t="s">
        <v>149</v>
      </c>
      <c r="B96" s="26">
        <v>64.097352000000001</v>
      </c>
      <c r="C96" s="4"/>
      <c r="D96" s="26">
        <f t="shared" si="1"/>
        <v>0</v>
      </c>
      <c r="E96" s="1"/>
      <c r="F96" s="1"/>
    </row>
    <row r="97" spans="1:6" s="2" customFormat="1" x14ac:dyDescent="0.25">
      <c r="A97" t="s">
        <v>150</v>
      </c>
      <c r="B97" s="26">
        <v>71.488032000000004</v>
      </c>
      <c r="C97" s="4"/>
      <c r="D97" s="26">
        <f t="shared" si="1"/>
        <v>0</v>
      </c>
      <c r="E97" s="1"/>
      <c r="F97" s="1"/>
    </row>
    <row r="98" spans="1:6" s="2" customFormat="1" x14ac:dyDescent="0.25">
      <c r="A98"/>
      <c r="B98" s="123"/>
      <c r="C98" s="21" t="s">
        <v>445</v>
      </c>
      <c r="D98" s="26"/>
      <c r="E98" s="1"/>
      <c r="F98" s="1"/>
    </row>
    <row r="99" spans="1:6" s="2" customFormat="1" x14ac:dyDescent="0.25">
      <c r="A99" t="s">
        <v>57</v>
      </c>
      <c r="B99" s="26">
        <v>31.309608000000004</v>
      </c>
      <c r="C99" s="4"/>
      <c r="D99" s="26">
        <f t="shared" si="1"/>
        <v>0</v>
      </c>
      <c r="E99" s="1"/>
      <c r="F99" s="1"/>
    </row>
    <row r="100" spans="1:6" s="2" customFormat="1" x14ac:dyDescent="0.25">
      <c r="A100" t="s">
        <v>58</v>
      </c>
      <c r="B100" s="26">
        <v>32.787743999999996</v>
      </c>
      <c r="C100" s="4"/>
      <c r="D100" s="26">
        <f t="shared" si="1"/>
        <v>0</v>
      </c>
      <c r="E100" s="1"/>
      <c r="F100" s="1"/>
    </row>
    <row r="101" spans="1:6" s="2" customFormat="1" x14ac:dyDescent="0.25">
      <c r="A101" t="s">
        <v>59</v>
      </c>
      <c r="B101" s="26">
        <v>35.744016000000002</v>
      </c>
      <c r="C101" s="4"/>
      <c r="D101" s="26">
        <f t="shared" si="1"/>
        <v>0</v>
      </c>
      <c r="E101" s="1"/>
      <c r="F101" s="1"/>
    </row>
    <row r="102" spans="1:6" s="2" customFormat="1" x14ac:dyDescent="0.25">
      <c r="A102" t="s">
        <v>60</v>
      </c>
      <c r="B102" s="26">
        <v>40.178424000000007</v>
      </c>
      <c r="C102" s="4"/>
      <c r="D102" s="26">
        <f t="shared" si="1"/>
        <v>0</v>
      </c>
      <c r="E102" s="1"/>
      <c r="F102" s="1"/>
    </row>
    <row r="103" spans="1:6" s="2" customFormat="1" x14ac:dyDescent="0.25">
      <c r="A103" t="s">
        <v>61</v>
      </c>
      <c r="B103" s="26">
        <v>44.747207999999993</v>
      </c>
      <c r="C103" s="4"/>
      <c r="D103" s="26">
        <f t="shared" si="1"/>
        <v>0</v>
      </c>
      <c r="E103" s="1"/>
      <c r="F103" s="1"/>
    </row>
    <row r="104" spans="1:6" s="2" customFormat="1" x14ac:dyDescent="0.25">
      <c r="A104" t="s">
        <v>62</v>
      </c>
      <c r="B104" s="26">
        <v>49.181616000000005</v>
      </c>
      <c r="C104" s="4"/>
      <c r="D104" s="26">
        <f t="shared" si="1"/>
        <v>0</v>
      </c>
      <c r="E104" s="1"/>
      <c r="F104" s="1"/>
    </row>
    <row r="105" spans="1:6" s="2" customFormat="1" x14ac:dyDescent="0.25">
      <c r="A105"/>
      <c r="B105" s="123"/>
      <c r="C105" s="21" t="s">
        <v>445</v>
      </c>
      <c r="D105" s="26"/>
      <c r="E105" s="1"/>
      <c r="F105" s="1"/>
    </row>
    <row r="106" spans="1:6" s="2" customFormat="1" x14ac:dyDescent="0.25">
      <c r="A106" t="s">
        <v>63</v>
      </c>
      <c r="B106" s="26">
        <v>32.787743999999996</v>
      </c>
      <c r="C106" s="4"/>
      <c r="D106" s="26">
        <f t="shared" si="1"/>
        <v>0</v>
      </c>
      <c r="E106" s="1"/>
      <c r="F106" s="1"/>
    </row>
    <row r="107" spans="1:6" s="2" customFormat="1" x14ac:dyDescent="0.25">
      <c r="A107" t="s">
        <v>64</v>
      </c>
      <c r="B107" s="26">
        <v>34.265880000000003</v>
      </c>
      <c r="C107" s="4"/>
      <c r="D107" s="26">
        <f t="shared" si="1"/>
        <v>0</v>
      </c>
      <c r="E107" s="1"/>
      <c r="F107" s="1"/>
    </row>
    <row r="108" spans="1:6" s="2" customFormat="1" x14ac:dyDescent="0.25">
      <c r="A108" t="s">
        <v>65</v>
      </c>
      <c r="B108" s="26">
        <v>38.700288000000008</v>
      </c>
      <c r="C108" s="4"/>
      <c r="D108" s="26">
        <f t="shared" si="1"/>
        <v>0</v>
      </c>
      <c r="E108" s="1"/>
      <c r="F108" s="1"/>
    </row>
    <row r="109" spans="1:6" s="2" customFormat="1" x14ac:dyDescent="0.25">
      <c r="A109" t="s">
        <v>66</v>
      </c>
      <c r="B109" s="26">
        <v>41.656559999999999</v>
      </c>
      <c r="C109" s="4"/>
      <c r="D109" s="26">
        <f t="shared" si="1"/>
        <v>0</v>
      </c>
      <c r="E109" s="1"/>
      <c r="F109" s="1"/>
    </row>
    <row r="110" spans="1:6" s="2" customFormat="1" x14ac:dyDescent="0.25">
      <c r="A110" t="s">
        <v>67</v>
      </c>
      <c r="B110" s="26">
        <v>46.225344</v>
      </c>
      <c r="C110" s="4"/>
      <c r="D110" s="26">
        <f t="shared" si="1"/>
        <v>0</v>
      </c>
      <c r="E110" s="1"/>
      <c r="F110" s="1"/>
    </row>
    <row r="111" spans="1:6" s="2" customFormat="1" x14ac:dyDescent="0.25">
      <c r="A111" t="s">
        <v>68</v>
      </c>
      <c r="B111" s="26">
        <v>52.137888000000004</v>
      </c>
      <c r="C111" s="4"/>
      <c r="D111" s="26">
        <f t="shared" si="1"/>
        <v>0</v>
      </c>
      <c r="E111" s="1"/>
      <c r="F111" s="1"/>
    </row>
    <row r="112" spans="1:6" s="2" customFormat="1" x14ac:dyDescent="0.25">
      <c r="A112" t="s">
        <v>8</v>
      </c>
      <c r="B112" s="123"/>
      <c r="C112" s="21" t="s">
        <v>445</v>
      </c>
      <c r="D112" s="26"/>
    </row>
    <row r="113" spans="1:6" s="2" customFormat="1" x14ac:dyDescent="0.25">
      <c r="A113" t="s">
        <v>69</v>
      </c>
      <c r="B113" s="26">
        <v>32.787743999999996</v>
      </c>
      <c r="C113" s="4"/>
      <c r="D113" s="26">
        <f t="shared" si="1"/>
        <v>0</v>
      </c>
      <c r="E113" s="1"/>
      <c r="F113" s="1"/>
    </row>
    <row r="114" spans="1:6" s="2" customFormat="1" x14ac:dyDescent="0.25">
      <c r="A114" t="s">
        <v>70</v>
      </c>
      <c r="B114" s="26">
        <v>35.744016000000002</v>
      </c>
      <c r="C114" s="4"/>
      <c r="D114" s="26">
        <f t="shared" si="1"/>
        <v>0</v>
      </c>
      <c r="E114" s="1"/>
      <c r="F114" s="1"/>
    </row>
    <row r="115" spans="1:6" s="2" customFormat="1" x14ac:dyDescent="0.25">
      <c r="A115" t="s">
        <v>71</v>
      </c>
      <c r="B115" s="26">
        <v>38.700288000000008</v>
      </c>
      <c r="C115" s="4"/>
      <c r="D115" s="26">
        <f t="shared" si="1"/>
        <v>0</v>
      </c>
      <c r="E115" s="1"/>
      <c r="F115" s="1"/>
    </row>
    <row r="116" spans="1:6" s="2" customFormat="1" x14ac:dyDescent="0.25">
      <c r="A116" t="s">
        <v>72</v>
      </c>
      <c r="B116" s="26">
        <v>43.134696000000005</v>
      </c>
      <c r="C116" s="4"/>
      <c r="D116" s="26">
        <f t="shared" si="1"/>
        <v>0</v>
      </c>
      <c r="E116" s="1"/>
      <c r="F116" s="1"/>
    </row>
    <row r="117" spans="1:6" s="2" customFormat="1" x14ac:dyDescent="0.25">
      <c r="A117" t="s">
        <v>73</v>
      </c>
      <c r="B117" s="26">
        <v>47.703479999999999</v>
      </c>
      <c r="C117" s="4"/>
      <c r="D117" s="26">
        <f t="shared" si="1"/>
        <v>0</v>
      </c>
      <c r="E117" s="1"/>
      <c r="F117" s="1"/>
    </row>
    <row r="118" spans="1:6" s="2" customFormat="1" x14ac:dyDescent="0.25">
      <c r="A118" t="s">
        <v>74</v>
      </c>
      <c r="B118" s="26">
        <v>55.094160000000002</v>
      </c>
      <c r="C118" s="4"/>
      <c r="D118" s="26">
        <f t="shared" si="1"/>
        <v>0</v>
      </c>
      <c r="E118" s="1"/>
      <c r="F118" s="1"/>
    </row>
    <row r="119" spans="1:6" s="2" customFormat="1" x14ac:dyDescent="0.25">
      <c r="A119" t="s">
        <v>151</v>
      </c>
      <c r="B119" s="26">
        <v>56.572296000000001</v>
      </c>
      <c r="C119" s="4"/>
      <c r="D119" s="26">
        <f t="shared" si="1"/>
        <v>0</v>
      </c>
      <c r="E119" s="1"/>
      <c r="F119" s="1"/>
    </row>
    <row r="120" spans="1:6" s="2" customFormat="1" x14ac:dyDescent="0.25">
      <c r="A120" t="s">
        <v>152</v>
      </c>
      <c r="B120" s="26">
        <v>62.619216000000009</v>
      </c>
      <c r="C120" s="4"/>
      <c r="D120" s="26">
        <f t="shared" si="1"/>
        <v>0</v>
      </c>
      <c r="E120" s="1"/>
      <c r="F120" s="1"/>
    </row>
    <row r="121" spans="1:6" s="2" customFormat="1" x14ac:dyDescent="0.25">
      <c r="A121" t="s">
        <v>153</v>
      </c>
      <c r="B121" s="26">
        <v>62.619216000000009</v>
      </c>
      <c r="C121" s="4"/>
      <c r="D121" s="26">
        <f t="shared" si="1"/>
        <v>0</v>
      </c>
      <c r="E121" s="1"/>
      <c r="F121" s="1"/>
    </row>
    <row r="122" spans="1:6" s="2" customFormat="1" x14ac:dyDescent="0.25">
      <c r="A122" t="s">
        <v>154</v>
      </c>
      <c r="B122" s="26">
        <v>67.053623999999999</v>
      </c>
      <c r="C122" s="4"/>
      <c r="D122" s="26">
        <f t="shared" si="1"/>
        <v>0</v>
      </c>
      <c r="E122" s="1"/>
      <c r="F122" s="1"/>
    </row>
    <row r="123" spans="1:6" s="2" customFormat="1" x14ac:dyDescent="0.25">
      <c r="A123" t="s">
        <v>155</v>
      </c>
      <c r="B123" s="26">
        <v>75.922439999999995</v>
      </c>
      <c r="C123" s="4"/>
      <c r="D123" s="26">
        <f t="shared" si="1"/>
        <v>0</v>
      </c>
      <c r="E123" s="1"/>
      <c r="F123" s="1"/>
    </row>
    <row r="124" spans="1:6" s="2" customFormat="1" x14ac:dyDescent="0.25">
      <c r="A124" t="s">
        <v>8</v>
      </c>
      <c r="B124" s="123"/>
      <c r="C124" s="21" t="s">
        <v>445</v>
      </c>
      <c r="D124" s="26"/>
    </row>
    <row r="125" spans="1:6" s="2" customFormat="1" x14ac:dyDescent="0.25">
      <c r="A125" t="s">
        <v>75</v>
      </c>
      <c r="B125" s="26">
        <v>34.265880000000003</v>
      </c>
      <c r="C125" s="4"/>
      <c r="D125" s="26">
        <f t="shared" si="1"/>
        <v>0</v>
      </c>
      <c r="E125" s="1"/>
      <c r="F125" s="1"/>
    </row>
    <row r="126" spans="1:6" s="2" customFormat="1" x14ac:dyDescent="0.25">
      <c r="A126" t="s">
        <v>76</v>
      </c>
      <c r="B126" s="26">
        <v>37.222152000000001</v>
      </c>
      <c r="C126" s="4"/>
      <c r="D126" s="26">
        <f t="shared" si="1"/>
        <v>0</v>
      </c>
      <c r="E126" s="1"/>
      <c r="F126" s="1"/>
    </row>
    <row r="127" spans="1:6" s="2" customFormat="1" x14ac:dyDescent="0.25">
      <c r="A127" t="s">
        <v>77</v>
      </c>
      <c r="B127" s="26">
        <v>41.656559999999999</v>
      </c>
      <c r="C127" s="4"/>
      <c r="D127" s="26">
        <f t="shared" si="1"/>
        <v>0</v>
      </c>
      <c r="E127" s="1"/>
      <c r="F127" s="1"/>
    </row>
    <row r="128" spans="1:6" s="2" customFormat="1" x14ac:dyDescent="0.25">
      <c r="A128" t="s">
        <v>78</v>
      </c>
      <c r="B128" s="26">
        <v>44.747207999999993</v>
      </c>
      <c r="C128" s="4"/>
      <c r="D128" s="26">
        <f t="shared" si="1"/>
        <v>0</v>
      </c>
      <c r="E128" s="1"/>
      <c r="F128" s="1"/>
    </row>
    <row r="129" spans="1:6" s="2" customFormat="1" x14ac:dyDescent="0.25">
      <c r="A129" t="s">
        <v>79</v>
      </c>
      <c r="B129" s="26">
        <v>47.703479999999999</v>
      </c>
      <c r="C129" s="4"/>
      <c r="D129" s="26">
        <f t="shared" si="1"/>
        <v>0</v>
      </c>
      <c r="E129" s="1"/>
      <c r="F129" s="1"/>
    </row>
    <row r="130" spans="1:6" s="2" customFormat="1" x14ac:dyDescent="0.25">
      <c r="A130" t="s">
        <v>80</v>
      </c>
      <c r="B130" s="26">
        <v>55.094160000000002</v>
      </c>
      <c r="C130" s="4"/>
      <c r="D130" s="26">
        <f t="shared" si="1"/>
        <v>0</v>
      </c>
      <c r="E130" s="1"/>
      <c r="F130" s="1"/>
    </row>
    <row r="131" spans="1:6" s="2" customFormat="1" x14ac:dyDescent="0.25">
      <c r="A131" t="s">
        <v>156</v>
      </c>
      <c r="B131" s="26">
        <v>59.528568</v>
      </c>
      <c r="C131" s="4"/>
      <c r="D131" s="26">
        <f t="shared" si="1"/>
        <v>0</v>
      </c>
      <c r="E131" s="1"/>
      <c r="F131" s="1"/>
    </row>
    <row r="132" spans="1:6" s="2" customFormat="1" x14ac:dyDescent="0.25">
      <c r="A132" t="s">
        <v>157</v>
      </c>
      <c r="B132" s="26">
        <v>65.575487999999993</v>
      </c>
      <c r="C132" s="4"/>
      <c r="D132" s="26">
        <f t="shared" ref="D132:D195" si="2">IFERROR((ROUNDUP((C132*B132),2)),"REVISAR")</f>
        <v>0</v>
      </c>
      <c r="E132" s="1"/>
      <c r="F132" s="1"/>
    </row>
    <row r="133" spans="1:6" s="2" customFormat="1" x14ac:dyDescent="0.25">
      <c r="A133" t="s">
        <v>158</v>
      </c>
      <c r="B133" s="26">
        <v>65.575487999999993</v>
      </c>
      <c r="C133" s="4"/>
      <c r="D133" s="26">
        <f t="shared" si="2"/>
        <v>0</v>
      </c>
      <c r="E133" s="1"/>
      <c r="F133" s="1"/>
    </row>
    <row r="134" spans="1:6" s="2" customFormat="1" x14ac:dyDescent="0.25">
      <c r="A134" t="s">
        <v>159</v>
      </c>
      <c r="B134" s="26">
        <v>70.009896000000012</v>
      </c>
      <c r="C134" s="4"/>
      <c r="D134" s="26">
        <f t="shared" si="2"/>
        <v>0</v>
      </c>
      <c r="E134" s="1"/>
      <c r="F134" s="1"/>
    </row>
    <row r="135" spans="1:6" s="2" customFormat="1" x14ac:dyDescent="0.25">
      <c r="A135" t="s">
        <v>160</v>
      </c>
      <c r="B135" s="26">
        <v>79.013087999999996</v>
      </c>
      <c r="C135" s="4"/>
      <c r="D135" s="26">
        <f t="shared" si="2"/>
        <v>0</v>
      </c>
      <c r="E135" s="1"/>
      <c r="F135" s="1"/>
    </row>
    <row r="136" spans="1:6" s="2" customFormat="1" x14ac:dyDescent="0.25">
      <c r="A136" t="s">
        <v>8</v>
      </c>
      <c r="B136" s="123"/>
      <c r="C136" s="21" t="s">
        <v>445</v>
      </c>
      <c r="D136" s="26"/>
    </row>
    <row r="137" spans="1:6" s="2" customFormat="1" x14ac:dyDescent="0.25">
      <c r="A137" t="s">
        <v>81</v>
      </c>
      <c r="B137" s="26">
        <v>35.744016000000002</v>
      </c>
      <c r="C137" s="4"/>
      <c r="D137" s="26">
        <f t="shared" si="2"/>
        <v>0</v>
      </c>
      <c r="E137" s="1"/>
      <c r="F137" s="1"/>
    </row>
    <row r="138" spans="1:6" s="2" customFormat="1" x14ac:dyDescent="0.25">
      <c r="A138" t="s">
        <v>82</v>
      </c>
      <c r="B138" s="26">
        <v>40.178424000000007</v>
      </c>
      <c r="C138" s="4"/>
      <c r="D138" s="26">
        <f t="shared" si="2"/>
        <v>0</v>
      </c>
      <c r="E138" s="1"/>
      <c r="F138" s="1"/>
    </row>
    <row r="139" spans="1:6" s="2" customFormat="1" x14ac:dyDescent="0.25">
      <c r="A139" t="s">
        <v>83</v>
      </c>
      <c r="B139" s="26">
        <v>44.747207999999993</v>
      </c>
      <c r="C139" s="4"/>
      <c r="D139" s="26">
        <f t="shared" si="2"/>
        <v>0</v>
      </c>
      <c r="E139" s="1"/>
      <c r="F139" s="1"/>
    </row>
    <row r="140" spans="1:6" s="2" customFormat="1" x14ac:dyDescent="0.25">
      <c r="A140" t="s">
        <v>84</v>
      </c>
      <c r="B140" s="26">
        <v>47.703479999999999</v>
      </c>
      <c r="C140" s="4"/>
      <c r="D140" s="26">
        <f t="shared" si="2"/>
        <v>0</v>
      </c>
      <c r="E140" s="1"/>
      <c r="F140" s="1"/>
    </row>
    <row r="141" spans="1:6" s="2" customFormat="1" x14ac:dyDescent="0.25">
      <c r="A141" t="s">
        <v>85</v>
      </c>
      <c r="B141" s="26">
        <v>52.137888000000004</v>
      </c>
      <c r="C141" s="4"/>
      <c r="D141" s="26">
        <f t="shared" si="2"/>
        <v>0</v>
      </c>
      <c r="E141" s="1"/>
      <c r="F141" s="1"/>
    </row>
    <row r="142" spans="1:6" s="2" customFormat="1" x14ac:dyDescent="0.25">
      <c r="A142" t="s">
        <v>86</v>
      </c>
      <c r="B142" s="26">
        <v>59.528568</v>
      </c>
      <c r="C142" s="4"/>
      <c r="D142" s="26">
        <f t="shared" si="2"/>
        <v>0</v>
      </c>
      <c r="E142" s="1"/>
      <c r="F142" s="1"/>
    </row>
    <row r="143" spans="1:6" s="2" customFormat="1" x14ac:dyDescent="0.25">
      <c r="A143" t="s">
        <v>161</v>
      </c>
      <c r="B143" s="26">
        <v>62.619216000000009</v>
      </c>
      <c r="C143" s="4"/>
      <c r="D143" s="26">
        <f t="shared" si="2"/>
        <v>0</v>
      </c>
      <c r="E143" s="1"/>
      <c r="F143" s="1"/>
    </row>
    <row r="144" spans="1:6" s="2" customFormat="1" x14ac:dyDescent="0.25">
      <c r="A144" t="s">
        <v>162</v>
      </c>
      <c r="B144" s="26">
        <v>70.009896000000012</v>
      </c>
      <c r="C144" s="4"/>
      <c r="D144" s="26">
        <f t="shared" si="2"/>
        <v>0</v>
      </c>
      <c r="E144" s="1"/>
      <c r="F144" s="1"/>
    </row>
    <row r="145" spans="1:6" s="2" customFormat="1" x14ac:dyDescent="0.25">
      <c r="A145" t="s">
        <v>163</v>
      </c>
      <c r="B145" s="26">
        <v>70.009896000000012</v>
      </c>
      <c r="C145" s="4"/>
      <c r="D145" s="26">
        <f t="shared" si="2"/>
        <v>0</v>
      </c>
      <c r="E145" s="1"/>
      <c r="F145" s="1"/>
    </row>
    <row r="146" spans="1:6" s="2" customFormat="1" x14ac:dyDescent="0.25">
      <c r="A146" t="s">
        <v>164</v>
      </c>
      <c r="B146" s="26">
        <v>74.444304000000002</v>
      </c>
      <c r="C146" s="4"/>
      <c r="D146" s="26">
        <f t="shared" si="2"/>
        <v>0</v>
      </c>
      <c r="E146" s="1"/>
      <c r="F146" s="1"/>
    </row>
    <row r="147" spans="1:6" s="2" customFormat="1" x14ac:dyDescent="0.25">
      <c r="A147" t="s">
        <v>165</v>
      </c>
      <c r="B147" s="26">
        <v>83.447496000000015</v>
      </c>
      <c r="C147" s="4"/>
      <c r="D147" s="26">
        <f t="shared" si="2"/>
        <v>0</v>
      </c>
      <c r="E147" s="1"/>
      <c r="F147" s="1"/>
    </row>
    <row r="148" spans="1:6" s="2" customFormat="1" x14ac:dyDescent="0.25">
      <c r="A148"/>
      <c r="B148" s="123"/>
      <c r="C148" s="21" t="s">
        <v>445</v>
      </c>
      <c r="D148" s="26"/>
    </row>
    <row r="149" spans="1:6" s="2" customFormat="1" x14ac:dyDescent="0.25">
      <c r="A149" t="s">
        <v>87</v>
      </c>
      <c r="B149" s="26">
        <v>38.700288000000008</v>
      </c>
      <c r="C149" s="4"/>
      <c r="D149" s="26">
        <f t="shared" si="2"/>
        <v>0</v>
      </c>
      <c r="E149" s="1"/>
      <c r="F149" s="1"/>
    </row>
    <row r="150" spans="1:6" s="2" customFormat="1" x14ac:dyDescent="0.25">
      <c r="A150" t="s">
        <v>88</v>
      </c>
      <c r="B150" s="26">
        <v>43.134696000000005</v>
      </c>
      <c r="C150" s="4"/>
      <c r="D150" s="26">
        <f t="shared" si="2"/>
        <v>0</v>
      </c>
      <c r="E150" s="1"/>
      <c r="F150" s="1"/>
    </row>
    <row r="151" spans="1:6" s="2" customFormat="1" x14ac:dyDescent="0.25">
      <c r="A151" t="s">
        <v>89</v>
      </c>
      <c r="B151" s="26">
        <v>47.703479999999999</v>
      </c>
      <c r="C151" s="4"/>
      <c r="D151" s="26">
        <f t="shared" si="2"/>
        <v>0</v>
      </c>
      <c r="E151" s="1"/>
      <c r="F151" s="1"/>
    </row>
    <row r="152" spans="1:6" s="2" customFormat="1" x14ac:dyDescent="0.25">
      <c r="A152" t="s">
        <v>90</v>
      </c>
      <c r="B152" s="26">
        <v>53.616024000000003</v>
      </c>
      <c r="C152" s="4"/>
      <c r="D152" s="26">
        <f t="shared" si="2"/>
        <v>0</v>
      </c>
      <c r="E152" s="1"/>
      <c r="F152" s="1"/>
    </row>
    <row r="153" spans="1:6" s="2" customFormat="1" x14ac:dyDescent="0.25">
      <c r="A153" t="s">
        <v>91</v>
      </c>
      <c r="B153" s="26">
        <v>56.572296000000001</v>
      </c>
      <c r="C153" s="4"/>
      <c r="D153" s="26">
        <f t="shared" si="2"/>
        <v>0</v>
      </c>
      <c r="E153" s="1"/>
      <c r="F153" s="1"/>
    </row>
    <row r="154" spans="1:6" s="2" customFormat="1" x14ac:dyDescent="0.25">
      <c r="A154" t="s">
        <v>92</v>
      </c>
      <c r="B154" s="26">
        <v>65.575487999999993</v>
      </c>
      <c r="C154" s="4"/>
      <c r="D154" s="26">
        <f t="shared" si="2"/>
        <v>0</v>
      </c>
      <c r="E154" s="1"/>
      <c r="F154" s="1"/>
    </row>
    <row r="155" spans="1:6" s="2" customFormat="1" x14ac:dyDescent="0.25">
      <c r="A155" t="s">
        <v>166</v>
      </c>
      <c r="B155" s="26">
        <v>68.531760000000006</v>
      </c>
      <c r="C155" s="4"/>
      <c r="D155" s="26">
        <f t="shared" si="2"/>
        <v>0</v>
      </c>
      <c r="E155" s="1"/>
      <c r="F155" s="1"/>
    </row>
    <row r="156" spans="1:6" s="2" customFormat="1" x14ac:dyDescent="0.25">
      <c r="A156" t="s">
        <v>167</v>
      </c>
      <c r="B156" s="26">
        <v>72.966167999999996</v>
      </c>
      <c r="C156" s="4"/>
      <c r="D156" s="26">
        <f t="shared" si="2"/>
        <v>0</v>
      </c>
      <c r="E156" s="1"/>
      <c r="F156" s="1"/>
    </row>
    <row r="157" spans="1:6" s="2" customFormat="1" x14ac:dyDescent="0.25">
      <c r="A157" t="s">
        <v>168</v>
      </c>
      <c r="B157" s="26">
        <v>72.966167999999996</v>
      </c>
      <c r="C157" s="4"/>
      <c r="D157" s="26">
        <f t="shared" si="2"/>
        <v>0</v>
      </c>
      <c r="E157" s="1"/>
      <c r="F157" s="1"/>
    </row>
    <row r="158" spans="1:6" s="2" customFormat="1" x14ac:dyDescent="0.25">
      <c r="A158" t="s">
        <v>169</v>
      </c>
      <c r="B158" s="26">
        <v>77.400576000000015</v>
      </c>
      <c r="C158" s="4"/>
      <c r="D158" s="26">
        <f t="shared" si="2"/>
        <v>0</v>
      </c>
      <c r="E158" s="1"/>
      <c r="F158" s="1"/>
    </row>
    <row r="159" spans="1:6" s="2" customFormat="1" x14ac:dyDescent="0.25">
      <c r="A159" t="s">
        <v>170</v>
      </c>
      <c r="B159" s="26">
        <v>86.403767999999999</v>
      </c>
      <c r="C159" s="4"/>
      <c r="D159" s="26">
        <f t="shared" si="2"/>
        <v>0</v>
      </c>
      <c r="E159" s="1"/>
      <c r="F159" s="1"/>
    </row>
    <row r="160" spans="1:6" s="2" customFormat="1" x14ac:dyDescent="0.25">
      <c r="A160"/>
      <c r="B160" s="123"/>
      <c r="C160" s="21" t="s">
        <v>445</v>
      </c>
      <c r="D160" s="26"/>
    </row>
    <row r="161" spans="1:9" s="2" customFormat="1" x14ac:dyDescent="0.25">
      <c r="A161" t="s">
        <v>93</v>
      </c>
      <c r="B161" s="26">
        <v>61.006704000000006</v>
      </c>
      <c r="C161" s="4"/>
      <c r="D161" s="26">
        <f t="shared" si="2"/>
        <v>0</v>
      </c>
      <c r="E161" s="1"/>
      <c r="F161" s="1"/>
    </row>
    <row r="162" spans="1:9" s="2" customFormat="1" x14ac:dyDescent="0.25">
      <c r="A162" t="s">
        <v>94</v>
      </c>
      <c r="B162" s="26">
        <v>68.531760000000006</v>
      </c>
      <c r="C162" s="4"/>
      <c r="D162" s="26">
        <f t="shared" si="2"/>
        <v>0</v>
      </c>
      <c r="E162" s="1"/>
      <c r="F162" s="1"/>
    </row>
    <row r="163" spans="1:9" s="2" customFormat="1" x14ac:dyDescent="0.25">
      <c r="A163" t="s">
        <v>95</v>
      </c>
      <c r="B163" s="26">
        <v>75.922439999999995</v>
      </c>
      <c r="C163" s="4"/>
      <c r="D163" s="26">
        <f t="shared" si="2"/>
        <v>0</v>
      </c>
      <c r="E163" s="1"/>
      <c r="F163" s="1"/>
    </row>
    <row r="164" spans="1:9" s="2" customFormat="1" x14ac:dyDescent="0.25">
      <c r="A164" t="s">
        <v>96</v>
      </c>
      <c r="B164" s="26">
        <v>80.491224000000003</v>
      </c>
      <c r="C164" s="4"/>
      <c r="D164" s="26">
        <f t="shared" si="2"/>
        <v>0</v>
      </c>
      <c r="E164" s="1"/>
      <c r="F164" s="1"/>
    </row>
    <row r="165" spans="1:9" s="2" customFormat="1" x14ac:dyDescent="0.25">
      <c r="A165" t="s">
        <v>97</v>
      </c>
      <c r="B165" s="26">
        <v>87.88190400000002</v>
      </c>
      <c r="C165" s="4"/>
      <c r="D165" s="26">
        <f t="shared" si="2"/>
        <v>0</v>
      </c>
      <c r="E165" s="1"/>
      <c r="F165" s="1"/>
    </row>
    <row r="166" spans="1:9" s="2" customFormat="1" x14ac:dyDescent="0.25">
      <c r="A166" t="s">
        <v>98</v>
      </c>
      <c r="B166" s="26">
        <v>96.885096000000004</v>
      </c>
      <c r="C166" s="4"/>
      <c r="D166" s="26">
        <f t="shared" si="2"/>
        <v>0</v>
      </c>
      <c r="E166" s="1"/>
      <c r="F166" s="1"/>
    </row>
    <row r="167" spans="1:9" s="2" customFormat="1" x14ac:dyDescent="0.25">
      <c r="A167" t="s">
        <v>171</v>
      </c>
      <c r="B167" s="26">
        <v>102.79764</v>
      </c>
      <c r="C167" s="4"/>
      <c r="D167" s="26">
        <f t="shared" si="2"/>
        <v>0</v>
      </c>
      <c r="E167" s="1"/>
      <c r="F167" s="1"/>
    </row>
    <row r="168" spans="1:9" s="2" customFormat="1" x14ac:dyDescent="0.25">
      <c r="A168" t="s">
        <v>172</v>
      </c>
      <c r="B168" s="26">
        <v>116.23524</v>
      </c>
      <c r="C168" s="4"/>
      <c r="D168" s="26">
        <f t="shared" si="2"/>
        <v>0</v>
      </c>
      <c r="E168" s="1"/>
      <c r="F168" s="1"/>
    </row>
    <row r="169" spans="1:9" s="2" customFormat="1" x14ac:dyDescent="0.25">
      <c r="A169" t="s">
        <v>173</v>
      </c>
      <c r="B169" s="26">
        <v>116.23524</v>
      </c>
      <c r="C169" s="4"/>
      <c r="D169" s="26">
        <f t="shared" si="2"/>
        <v>0</v>
      </c>
      <c r="E169" s="1"/>
      <c r="F169" s="1"/>
      <c r="I169"/>
    </row>
    <row r="170" spans="1:9" s="2" customFormat="1" x14ac:dyDescent="0.25">
      <c r="A170" t="s">
        <v>174</v>
      </c>
      <c r="B170" s="26">
        <v>123.62592000000001</v>
      </c>
      <c r="C170" s="4"/>
      <c r="D170" s="26">
        <f t="shared" si="2"/>
        <v>0</v>
      </c>
      <c r="E170" s="1"/>
      <c r="F170" s="1"/>
    </row>
    <row r="171" spans="1:9" s="2" customFormat="1" x14ac:dyDescent="0.25">
      <c r="A171" t="s">
        <v>175</v>
      </c>
      <c r="B171" s="26">
        <v>132.62911200000002</v>
      </c>
      <c r="C171" s="4"/>
      <c r="D171" s="26">
        <f t="shared" si="2"/>
        <v>0</v>
      </c>
      <c r="E171" s="1"/>
      <c r="F171" s="1"/>
    </row>
    <row r="172" spans="1:9" s="2" customFormat="1" x14ac:dyDescent="0.25">
      <c r="A172"/>
      <c r="B172" s="123"/>
      <c r="C172" s="21" t="s">
        <v>445</v>
      </c>
      <c r="D172" s="26"/>
      <c r="I172"/>
    </row>
    <row r="173" spans="1:9" s="2" customFormat="1" x14ac:dyDescent="0.25">
      <c r="A173" t="s">
        <v>99</v>
      </c>
      <c r="B173" s="26">
        <v>62.619216000000009</v>
      </c>
      <c r="C173" s="4"/>
      <c r="D173" s="26">
        <f t="shared" si="2"/>
        <v>0</v>
      </c>
      <c r="E173" s="1"/>
      <c r="F173" s="1"/>
    </row>
    <row r="174" spans="1:9" s="2" customFormat="1" x14ac:dyDescent="0.25">
      <c r="A174" t="s">
        <v>100</v>
      </c>
      <c r="B174" s="26">
        <v>68.531760000000006</v>
      </c>
      <c r="C174" s="4"/>
      <c r="D174" s="26">
        <f t="shared" si="2"/>
        <v>0</v>
      </c>
      <c r="E174" s="1"/>
      <c r="F174" s="1"/>
    </row>
    <row r="175" spans="1:9" s="2" customFormat="1" x14ac:dyDescent="0.25">
      <c r="A175" t="s">
        <v>101</v>
      </c>
      <c r="B175" s="26">
        <v>75.922439999999995</v>
      </c>
      <c r="C175" s="4"/>
      <c r="D175" s="26">
        <f t="shared" si="2"/>
        <v>0</v>
      </c>
      <c r="E175" s="1"/>
      <c r="F175" s="1"/>
      <c r="I175"/>
    </row>
    <row r="176" spans="1:9" s="2" customFormat="1" x14ac:dyDescent="0.25">
      <c r="A176" t="s">
        <v>102</v>
      </c>
      <c r="B176" s="26">
        <v>81.969360000000009</v>
      </c>
      <c r="C176" s="4"/>
      <c r="D176" s="26">
        <f t="shared" si="2"/>
        <v>0</v>
      </c>
      <c r="E176" s="1"/>
      <c r="F176" s="1"/>
      <c r="I176"/>
    </row>
    <row r="177" spans="1:9" s="2" customFormat="1" x14ac:dyDescent="0.25">
      <c r="A177" t="s">
        <v>103</v>
      </c>
      <c r="B177" s="26">
        <v>89.360039999999998</v>
      </c>
      <c r="C177" s="4"/>
      <c r="D177" s="26">
        <f t="shared" si="2"/>
        <v>0</v>
      </c>
      <c r="E177" s="1"/>
      <c r="F177" s="1"/>
      <c r="I177"/>
    </row>
    <row r="178" spans="1:9" s="2" customFormat="1" x14ac:dyDescent="0.25">
      <c r="A178" t="s">
        <v>104</v>
      </c>
      <c r="B178" s="26">
        <v>98.363232000000011</v>
      </c>
      <c r="C178" s="4"/>
      <c r="D178" s="26">
        <f t="shared" si="2"/>
        <v>0</v>
      </c>
      <c r="E178" s="1"/>
      <c r="F178" s="1"/>
      <c r="I178"/>
    </row>
    <row r="179" spans="1:9" s="2" customFormat="1" x14ac:dyDescent="0.25">
      <c r="A179" t="s">
        <v>176</v>
      </c>
      <c r="B179" s="26">
        <v>107.23204800000001</v>
      </c>
      <c r="C179" s="4"/>
      <c r="D179" s="26">
        <f t="shared" si="2"/>
        <v>0</v>
      </c>
      <c r="E179" s="1"/>
      <c r="F179" s="1"/>
      <c r="I179"/>
    </row>
    <row r="180" spans="1:9" s="2" customFormat="1" x14ac:dyDescent="0.25">
      <c r="A180" t="s">
        <v>177</v>
      </c>
      <c r="B180" s="26">
        <v>122.14778400000002</v>
      </c>
      <c r="C180" s="4"/>
      <c r="D180" s="26">
        <f t="shared" si="2"/>
        <v>0</v>
      </c>
      <c r="E180" s="1"/>
      <c r="F180" s="1"/>
      <c r="I180"/>
    </row>
    <row r="181" spans="1:9" s="2" customFormat="1" x14ac:dyDescent="0.25">
      <c r="A181" t="s">
        <v>178</v>
      </c>
      <c r="B181" s="26">
        <v>122.14778400000002</v>
      </c>
      <c r="C181" s="4"/>
      <c r="D181" s="26">
        <f t="shared" si="2"/>
        <v>0</v>
      </c>
      <c r="E181" s="1"/>
      <c r="F181" s="1"/>
      <c r="I181"/>
    </row>
    <row r="182" spans="1:9" s="2" customFormat="1" x14ac:dyDescent="0.25">
      <c r="A182" t="s">
        <v>179</v>
      </c>
      <c r="B182" s="26">
        <v>126.58219200000001</v>
      </c>
      <c r="C182" s="4"/>
      <c r="D182" s="26">
        <f t="shared" si="2"/>
        <v>0</v>
      </c>
      <c r="E182" s="1"/>
      <c r="F182" s="1"/>
      <c r="I182"/>
    </row>
    <row r="183" spans="1:9" s="2" customFormat="1" x14ac:dyDescent="0.25">
      <c r="A183" t="s">
        <v>180</v>
      </c>
      <c r="B183" s="26">
        <v>138.54165600000002</v>
      </c>
      <c r="C183" s="4"/>
      <c r="D183" s="26">
        <f t="shared" si="2"/>
        <v>0</v>
      </c>
      <c r="E183" s="1"/>
      <c r="F183" s="1"/>
      <c r="I183"/>
    </row>
    <row r="184" spans="1:9" s="2" customFormat="1" x14ac:dyDescent="0.25">
      <c r="A184"/>
      <c r="B184" s="123"/>
      <c r="C184" s="21" t="s">
        <v>445</v>
      </c>
      <c r="D184" s="26"/>
      <c r="I184"/>
    </row>
    <row r="185" spans="1:9" s="2" customFormat="1" x14ac:dyDescent="0.25">
      <c r="A185" t="s">
        <v>105</v>
      </c>
      <c r="B185" s="26">
        <v>74.444304000000002</v>
      </c>
      <c r="C185" s="4"/>
      <c r="D185" s="26">
        <f t="shared" si="2"/>
        <v>0</v>
      </c>
      <c r="E185" s="1"/>
      <c r="F185" s="1"/>
      <c r="I185"/>
    </row>
    <row r="186" spans="1:9" s="2" customFormat="1" x14ac:dyDescent="0.25">
      <c r="A186" t="s">
        <v>106</v>
      </c>
      <c r="B186" s="26">
        <v>81.969360000000009</v>
      </c>
      <c r="C186" s="4"/>
      <c r="D186" s="26">
        <f t="shared" si="2"/>
        <v>0</v>
      </c>
      <c r="E186" s="1"/>
      <c r="F186" s="1"/>
      <c r="I186"/>
    </row>
    <row r="187" spans="1:9" s="2" customFormat="1" x14ac:dyDescent="0.25">
      <c r="A187" t="s">
        <v>107</v>
      </c>
      <c r="B187" s="26">
        <v>89.360039999999998</v>
      </c>
      <c r="C187" s="4"/>
      <c r="D187" s="26">
        <f t="shared" si="2"/>
        <v>0</v>
      </c>
      <c r="E187" s="1"/>
      <c r="F187" s="1"/>
      <c r="I187"/>
    </row>
    <row r="188" spans="1:9" s="2" customFormat="1" x14ac:dyDescent="0.25">
      <c r="A188" t="s">
        <v>108</v>
      </c>
      <c r="B188" s="26">
        <v>96.885096000000004</v>
      </c>
      <c r="C188" s="4"/>
      <c r="D188" s="26">
        <f t="shared" si="2"/>
        <v>0</v>
      </c>
      <c r="E188" s="1"/>
      <c r="F188" s="1"/>
      <c r="I188"/>
    </row>
    <row r="189" spans="1:9" s="2" customFormat="1" x14ac:dyDescent="0.25">
      <c r="A189" t="s">
        <v>109</v>
      </c>
      <c r="B189" s="26">
        <v>102.79764</v>
      </c>
      <c r="C189" s="4"/>
      <c r="D189" s="26">
        <f t="shared" si="2"/>
        <v>0</v>
      </c>
      <c r="E189" s="1"/>
      <c r="F189" s="1"/>
      <c r="I189"/>
    </row>
    <row r="190" spans="1:9" s="2" customFormat="1" x14ac:dyDescent="0.25">
      <c r="A190" t="s">
        <v>110</v>
      </c>
      <c r="B190" s="26">
        <v>117.71337600000001</v>
      </c>
      <c r="C190" s="4"/>
      <c r="D190" s="26">
        <f t="shared" si="2"/>
        <v>0</v>
      </c>
      <c r="E190" s="1"/>
      <c r="F190" s="1"/>
      <c r="I190"/>
    </row>
    <row r="191" spans="1:9" s="2" customFormat="1" x14ac:dyDescent="0.25">
      <c r="A191" t="s">
        <v>181</v>
      </c>
      <c r="B191" s="26">
        <v>122.14778400000002</v>
      </c>
      <c r="C191" s="4"/>
      <c r="D191" s="26">
        <f t="shared" si="2"/>
        <v>0</v>
      </c>
      <c r="E191" s="1"/>
      <c r="F191" s="1"/>
      <c r="I191"/>
    </row>
    <row r="192" spans="1:9" s="2" customFormat="1" x14ac:dyDescent="0.25">
      <c r="A192" t="s">
        <v>182</v>
      </c>
      <c r="B192" s="26">
        <v>131.01660000000001</v>
      </c>
      <c r="C192" s="4"/>
      <c r="D192" s="26">
        <f t="shared" si="2"/>
        <v>0</v>
      </c>
      <c r="E192" s="1"/>
      <c r="F192" s="1"/>
      <c r="I192"/>
    </row>
    <row r="193" spans="1:9" s="2" customFormat="1" x14ac:dyDescent="0.25">
      <c r="A193" t="s">
        <v>183</v>
      </c>
      <c r="B193" s="26">
        <v>131.01660000000001</v>
      </c>
      <c r="C193" s="4"/>
      <c r="D193" s="26">
        <f t="shared" si="2"/>
        <v>0</v>
      </c>
      <c r="E193" s="1"/>
      <c r="F193" s="1"/>
      <c r="I193"/>
    </row>
    <row r="194" spans="1:9" s="2" customFormat="1" x14ac:dyDescent="0.25">
      <c r="A194" t="s">
        <v>184</v>
      </c>
      <c r="B194" s="26">
        <v>137.06352000000001</v>
      </c>
      <c r="C194" s="4"/>
      <c r="D194" s="26">
        <f t="shared" si="2"/>
        <v>0</v>
      </c>
      <c r="E194" s="1"/>
      <c r="F194" s="1"/>
      <c r="I194"/>
    </row>
    <row r="195" spans="1:9" s="2" customFormat="1" x14ac:dyDescent="0.25">
      <c r="A195" t="s">
        <v>185</v>
      </c>
      <c r="B195" s="26">
        <v>144.45420000000001</v>
      </c>
      <c r="C195" s="4"/>
      <c r="D195" s="26">
        <f t="shared" si="2"/>
        <v>0</v>
      </c>
      <c r="E195" s="1"/>
      <c r="F195" s="1"/>
      <c r="I195"/>
    </row>
    <row r="196" spans="1:9" s="2" customFormat="1" x14ac:dyDescent="0.25">
      <c r="A196"/>
      <c r="B196" s="13"/>
      <c r="C196" s="15"/>
      <c r="D196" s="3"/>
      <c r="E196" s="3"/>
      <c r="I196"/>
    </row>
    <row r="197" spans="1:9" s="2" customFormat="1" x14ac:dyDescent="0.25">
      <c r="A197"/>
      <c r="C197" s="1"/>
      <c r="D197" s="165" t="s">
        <v>444</v>
      </c>
      <c r="E197" s="165"/>
      <c r="I197"/>
    </row>
    <row r="198" spans="1:9" s="2" customFormat="1" x14ac:dyDescent="0.25">
      <c r="A198" s="22" t="s">
        <v>446</v>
      </c>
      <c r="C198" s="126">
        <f>IFERROR(SUM(C3:C195),"REVISAR")</f>
        <v>0</v>
      </c>
      <c r="D198" s="164">
        <f>ROUND(SUM(D3:D195),1)</f>
        <v>0</v>
      </c>
      <c r="E198" s="164"/>
      <c r="I198"/>
    </row>
    <row r="199" spans="1:9" s="2" customFormat="1" x14ac:dyDescent="0.25">
      <c r="A199"/>
      <c r="C199" s="1"/>
      <c r="D199" s="3"/>
      <c r="E199" s="3"/>
      <c r="I199"/>
    </row>
    <row r="200" spans="1:9" s="2" customFormat="1" x14ac:dyDescent="0.25">
      <c r="A200"/>
      <c r="C200" s="1"/>
      <c r="D200" s="3"/>
      <c r="E200" s="3"/>
      <c r="I200"/>
    </row>
    <row r="201" spans="1:9" s="2" customFormat="1" x14ac:dyDescent="0.25">
      <c r="A201"/>
      <c r="B201" s="13"/>
      <c r="C201" s="1"/>
      <c r="D201" s="1"/>
      <c r="E201" s="1"/>
      <c r="I201"/>
    </row>
    <row r="202" spans="1:9" s="2" customFormat="1" x14ac:dyDescent="0.25">
      <c r="A202" s="22" t="s">
        <v>117</v>
      </c>
      <c r="C202" s="4"/>
      <c r="D202" s="3"/>
      <c r="E202" s="3"/>
      <c r="G202"/>
      <c r="H202"/>
      <c r="I202"/>
    </row>
    <row r="203" spans="1:9" s="2" customFormat="1" x14ac:dyDescent="0.25">
      <c r="A203"/>
      <c r="C203" s="1"/>
      <c r="D203" s="3"/>
      <c r="E203" s="3"/>
      <c r="G203"/>
      <c r="H203"/>
      <c r="I203"/>
    </row>
    <row r="205" spans="1:9" s="2" customFormat="1" x14ac:dyDescent="0.25">
      <c r="A205" s="22" t="s">
        <v>209</v>
      </c>
      <c r="C205" s="1"/>
      <c r="D205" s="124">
        <f>IFERROR(ROUND(D198-(D198*C202/100),2),"REVISAR")</f>
        <v>0</v>
      </c>
      <c r="E205" s="18" t="s">
        <v>212</v>
      </c>
      <c r="F205" s="50"/>
      <c r="G205" s="18"/>
      <c r="H205" s="22"/>
      <c r="I205" s="22"/>
    </row>
    <row r="206" spans="1:9" s="2" customFormat="1" x14ac:dyDescent="0.25">
      <c r="A206" s="22" t="s">
        <v>210</v>
      </c>
      <c r="C206" s="1"/>
      <c r="D206" s="124">
        <f>IFERROR((D205*1.21),"REVISAR")</f>
        <v>0</v>
      </c>
      <c r="E206" s="18" t="s">
        <v>211</v>
      </c>
      <c r="F206" s="50"/>
      <c r="G206" s="18"/>
      <c r="H206" s="22"/>
      <c r="I206" s="22"/>
    </row>
    <row r="210" spans="1:11" ht="15.75" thickBot="1" x14ac:dyDescent="0.3"/>
    <row r="211" spans="1:11" ht="15" customHeight="1" x14ac:dyDescent="0.25">
      <c r="A211" s="155" t="s">
        <v>430</v>
      </c>
      <c r="B211" s="156"/>
      <c r="C211" s="156"/>
      <c r="D211" s="156"/>
      <c r="E211" s="156"/>
      <c r="F211" s="156"/>
      <c r="G211" s="156"/>
      <c r="H211" s="156"/>
      <c r="I211" s="156"/>
      <c r="J211" s="156"/>
      <c r="K211" s="157"/>
    </row>
    <row r="212" spans="1:11" ht="15" customHeight="1" x14ac:dyDescent="0.25">
      <c r="A212" s="158"/>
      <c r="B212" s="159"/>
      <c r="C212" s="159"/>
      <c r="D212" s="159"/>
      <c r="E212" s="159"/>
      <c r="F212" s="159"/>
      <c r="G212" s="159"/>
      <c r="H212" s="159"/>
      <c r="I212" s="159"/>
      <c r="J212" s="159"/>
      <c r="K212" s="160"/>
    </row>
    <row r="213" spans="1:11" ht="15.75" customHeight="1" thickBot="1" x14ac:dyDescent="0.3">
      <c r="A213" s="158"/>
      <c r="B213" s="159"/>
      <c r="C213" s="159"/>
      <c r="D213" s="159"/>
      <c r="E213" s="159"/>
      <c r="F213" s="159"/>
      <c r="G213" s="159"/>
      <c r="H213" s="159"/>
      <c r="I213" s="159"/>
      <c r="J213" s="159"/>
      <c r="K213" s="160"/>
    </row>
    <row r="214" spans="1:11" ht="16.5" thickBot="1" x14ac:dyDescent="0.3">
      <c r="A214" s="114" t="s">
        <v>437</v>
      </c>
      <c r="B214" s="109"/>
      <c r="C214" s="127"/>
      <c r="D214" s="117" t="s">
        <v>439</v>
      </c>
      <c r="E214" s="118"/>
      <c r="F214" s="116"/>
      <c r="G214" s="106"/>
      <c r="H214" s="120" t="s">
        <v>438</v>
      </c>
      <c r="I214" s="121"/>
      <c r="J214" s="121"/>
      <c r="K214" s="119"/>
    </row>
    <row r="215" spans="1:11" ht="15.75" thickBot="1" x14ac:dyDescent="0.3">
      <c r="A215" s="97"/>
      <c r="C215" s="128"/>
      <c r="D215" s="103" t="s">
        <v>431</v>
      </c>
      <c r="E215" s="104"/>
      <c r="F215" s="105"/>
      <c r="G215" s="96"/>
      <c r="H215" s="103" t="s">
        <v>432</v>
      </c>
      <c r="I215" s="103"/>
      <c r="J215" s="103"/>
      <c r="K215" s="101"/>
    </row>
    <row r="216" spans="1:11" ht="21.75" thickBot="1" x14ac:dyDescent="0.4">
      <c r="A216" s="98" t="s">
        <v>436</v>
      </c>
      <c r="C216" s="128"/>
      <c r="D216" s="122" t="s">
        <v>427</v>
      </c>
      <c r="E216" s="107"/>
      <c r="F216" s="122" t="s">
        <v>428</v>
      </c>
      <c r="G216" s="96"/>
      <c r="H216" s="122" t="s">
        <v>427</v>
      </c>
      <c r="I216" s="107"/>
      <c r="J216" s="122" t="s">
        <v>428</v>
      </c>
      <c r="K216" s="101"/>
    </row>
    <row r="217" spans="1:11" ht="21.75" thickBot="1" x14ac:dyDescent="0.4">
      <c r="A217" s="98" t="s">
        <v>434</v>
      </c>
      <c r="C217" s="128"/>
      <c r="D217" s="108"/>
      <c r="E217" s="109" t="s">
        <v>429</v>
      </c>
      <c r="F217" s="108"/>
      <c r="G217" s="96"/>
      <c r="H217" s="111"/>
      <c r="I217" s="112" t="s">
        <v>429</v>
      </c>
      <c r="J217" s="111"/>
      <c r="K217" s="101"/>
    </row>
    <row r="218" spans="1:11" ht="21.75" thickBot="1" x14ac:dyDescent="0.4">
      <c r="A218" s="98" t="s">
        <v>435</v>
      </c>
      <c r="C218" s="128"/>
      <c r="D218" s="106"/>
      <c r="E218" s="106"/>
      <c r="F218" s="106"/>
      <c r="G218" s="96"/>
      <c r="H218" s="106"/>
      <c r="I218" s="106"/>
      <c r="J218" s="106"/>
      <c r="K218" s="101"/>
    </row>
    <row r="219" spans="1:11" ht="16.5" thickBot="1" x14ac:dyDescent="0.3">
      <c r="A219" s="99"/>
      <c r="B219" s="93"/>
      <c r="C219" s="129"/>
      <c r="D219" s="151" t="s">
        <v>441</v>
      </c>
      <c r="E219" s="152"/>
      <c r="F219" s="110"/>
      <c r="G219" s="100"/>
      <c r="H219" s="151" t="s">
        <v>433</v>
      </c>
      <c r="I219" s="153"/>
      <c r="J219" s="113" t="str">
        <f>IFERROR(((F219*(H217/D217))*(J217/F217)),"")</f>
        <v/>
      </c>
      <c r="K219" s="102"/>
    </row>
    <row r="220" spans="1:11" x14ac:dyDescent="0.25">
      <c r="C220"/>
      <c r="F220" s="1"/>
      <c r="G220" s="1"/>
      <c r="H220" s="1"/>
      <c r="I220" s="2"/>
      <c r="J220" s="95" t="s">
        <v>440</v>
      </c>
      <c r="K220" s="2"/>
    </row>
  </sheetData>
  <sheetProtection algorithmName="SHA-512" hashValue="5vIoiPlwISPYeHmqZTRWmwvmHerYRZD3tZkDeIN6a7fZVZLj9axgLB5A8ykB2u7DuFIE56PFa/tp0CDxPl8rJg==" saltValue="ALc/WAbdOXpJOaBNzmPDRA==" spinCount="100000" sheet="1" objects="1" scenarios="1"/>
  <mergeCells count="27">
    <mergeCell ref="H68:J68"/>
    <mergeCell ref="H57:J57"/>
    <mergeCell ref="H58:J58"/>
    <mergeCell ref="H62:J62"/>
    <mergeCell ref="H66:J66"/>
    <mergeCell ref="H67:J67"/>
    <mergeCell ref="H47:J47"/>
    <mergeCell ref="H49:J49"/>
    <mergeCell ref="H52:J52"/>
    <mergeCell ref="H53:J53"/>
    <mergeCell ref="H54:J54"/>
    <mergeCell ref="A1:D1"/>
    <mergeCell ref="D197:E197"/>
    <mergeCell ref="D198:E198"/>
    <mergeCell ref="A211:K213"/>
    <mergeCell ref="D219:E219"/>
    <mergeCell ref="H219:I219"/>
    <mergeCell ref="H22:J22"/>
    <mergeCell ref="H23:J23"/>
    <mergeCell ref="H24:J24"/>
    <mergeCell ref="H25:J25"/>
    <mergeCell ref="H38:J38"/>
    <mergeCell ref="H39:J39"/>
    <mergeCell ref="H40:J40"/>
    <mergeCell ref="H43:J43"/>
    <mergeCell ref="H45:J45"/>
    <mergeCell ref="H46:J46"/>
  </mergeCells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DESCUENTOS</vt:lpstr>
      <vt:lpstr>LACA</vt:lpstr>
      <vt:lpstr>PVC GRUPO 0</vt:lpstr>
      <vt:lpstr>PVC GRUPO 1</vt:lpstr>
      <vt:lpstr>PVC GRUPO 2</vt:lpstr>
      <vt:lpstr>PVC GRUPO 3</vt:lpstr>
      <vt:lpstr>PVC GRUPO 4</vt:lpstr>
      <vt:lpstr>PURFORMING</vt:lpstr>
      <vt:lpstr>LINE 1 Y 2</vt:lpstr>
      <vt:lpstr>LINE 3 Y 4</vt:lpstr>
      <vt:lpstr>LINE 5 Y 6, DUNNAS Y MONEGROS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 martin</dc:creator>
  <cp:lastModifiedBy>VICTOR</cp:lastModifiedBy>
  <dcterms:created xsi:type="dcterms:W3CDTF">2022-11-25T18:42:33Z</dcterms:created>
  <dcterms:modified xsi:type="dcterms:W3CDTF">2024-11-13T12:08:14Z</dcterms:modified>
</cp:coreProperties>
</file>